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dobrowolski\Desktop\26.04.2021\III tura\"/>
    </mc:Choice>
  </mc:AlternateContent>
  <xr:revisionPtr revIDLastSave="0" documentId="13_ncr:1_{1351CC44-BB83-44B2-8D28-ABA05E0B49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ne podstawowe" sheetId="3" r:id="rId1"/>
    <sheet name="Obszar architektoniczny" sheetId="1" r:id="rId2"/>
    <sheet name="Obszar techniczny" sheetId="2" r:id="rId3"/>
    <sheet name="Wym. poziom średni" sheetId="6" r:id="rId4"/>
    <sheet name="Dekl. stand.- poz.podst." sheetId="4" r:id="rId5"/>
    <sheet name="Dekl.stand.-poz.śr. i zaawans." sheetId="5" r:id="rId6"/>
    <sheet name="Zbiorczy budżet" sheetId="7" r:id="rId7"/>
  </sheets>
  <definedNames>
    <definedName name="_xlnm.Print_Area" localSheetId="1">'Obszar architektoniczny'!$A$1:$K$222</definedName>
    <definedName name="_xlnm.Print_Area" localSheetId="6">'Zbiorczy budżet'!$A$1:$O$11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1" i="5" l="1"/>
  <c r="L91" i="5"/>
  <c r="H91" i="5"/>
  <c r="D91" i="5"/>
  <c r="P51" i="5"/>
  <c r="L51" i="5"/>
  <c r="H51" i="5"/>
  <c r="D51" i="5"/>
  <c r="J92" i="1"/>
  <c r="H92" i="1"/>
  <c r="F92" i="1"/>
  <c r="J25" i="1"/>
  <c r="H25" i="1"/>
  <c r="J83" i="1"/>
  <c r="H83" i="1"/>
  <c r="F83" i="1"/>
  <c r="D83" i="1"/>
  <c r="J75" i="1"/>
  <c r="J74" i="1"/>
  <c r="J72" i="1"/>
  <c r="J63" i="1"/>
  <c r="H75" i="1"/>
  <c r="H74" i="1"/>
  <c r="H72" i="1"/>
  <c r="H63" i="1"/>
  <c r="F75" i="1"/>
  <c r="F74" i="1"/>
  <c r="F72" i="1"/>
  <c r="F63" i="1"/>
  <c r="D75" i="1"/>
  <c r="D74" i="1"/>
  <c r="D72" i="1"/>
  <c r="D63" i="1"/>
  <c r="J20" i="1"/>
  <c r="H20" i="1"/>
  <c r="F20" i="1"/>
  <c r="D20" i="1"/>
  <c r="D14" i="5" l="1"/>
  <c r="C82" i="1"/>
  <c r="P90" i="5"/>
  <c r="L90" i="5"/>
  <c r="H90" i="5"/>
  <c r="D90" i="5"/>
  <c r="P50" i="5"/>
  <c r="L50" i="5"/>
  <c r="H50" i="5"/>
  <c r="D50" i="5"/>
  <c r="D85" i="4"/>
  <c r="D86" i="4"/>
  <c r="P85" i="4"/>
  <c r="P86" i="4" s="1"/>
  <c r="L85" i="4"/>
  <c r="L86" i="4" s="1"/>
  <c r="H85" i="4"/>
  <c r="H86" i="4" s="1"/>
  <c r="M50" i="5" l="1"/>
  <c r="E85" i="4"/>
  <c r="I85" i="4" l="1"/>
  <c r="D60" i="2"/>
  <c r="D61" i="2"/>
  <c r="D62" i="2"/>
  <c r="D59" i="2"/>
  <c r="J37" i="2"/>
  <c r="H187" i="1" l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186" i="1"/>
  <c r="H128" i="1"/>
  <c r="H129" i="1"/>
  <c r="H127" i="1"/>
  <c r="H126" i="1"/>
  <c r="J71" i="2" l="1"/>
  <c r="J72" i="2"/>
  <c r="J73" i="2"/>
  <c r="H71" i="2"/>
  <c r="H72" i="2"/>
  <c r="H73" i="2"/>
  <c r="F71" i="2"/>
  <c r="F72" i="2"/>
  <c r="F73" i="2"/>
  <c r="J70" i="2"/>
  <c r="H70" i="2"/>
  <c r="F70" i="2"/>
  <c r="D71" i="2"/>
  <c r="D72" i="2"/>
  <c r="D73" i="2"/>
  <c r="D70" i="2"/>
  <c r="F59" i="2"/>
  <c r="D88" i="2" l="1"/>
  <c r="J90" i="2"/>
  <c r="J82" i="2"/>
  <c r="J83" i="2"/>
  <c r="J84" i="2"/>
  <c r="J85" i="2"/>
  <c r="J86" i="2"/>
  <c r="J87" i="2"/>
  <c r="J88" i="2"/>
  <c r="J81" i="2"/>
  <c r="H90" i="2"/>
  <c r="H82" i="2"/>
  <c r="H83" i="2"/>
  <c r="H84" i="2"/>
  <c r="H85" i="2"/>
  <c r="H86" i="2"/>
  <c r="H87" i="2"/>
  <c r="H88" i="2"/>
  <c r="H81" i="2"/>
  <c r="F90" i="2"/>
  <c r="F82" i="2"/>
  <c r="F83" i="2"/>
  <c r="F84" i="2"/>
  <c r="F85" i="2"/>
  <c r="F86" i="2"/>
  <c r="F87" i="2"/>
  <c r="F88" i="2"/>
  <c r="F81" i="2"/>
  <c r="D90" i="2"/>
  <c r="D82" i="2"/>
  <c r="D83" i="2"/>
  <c r="D84" i="2"/>
  <c r="D85" i="2"/>
  <c r="D86" i="2"/>
  <c r="D87" i="2"/>
  <c r="D81" i="2"/>
  <c r="J60" i="2" l="1"/>
  <c r="J61" i="2"/>
  <c r="J62" i="2"/>
  <c r="J59" i="2"/>
  <c r="H60" i="2"/>
  <c r="H61" i="2"/>
  <c r="H62" i="2"/>
  <c r="H59" i="2"/>
  <c r="F60" i="2"/>
  <c r="F61" i="2"/>
  <c r="F62" i="2"/>
  <c r="J51" i="2"/>
  <c r="J50" i="2"/>
  <c r="H51" i="2"/>
  <c r="H50" i="2"/>
  <c r="F51" i="2"/>
  <c r="F50" i="2"/>
  <c r="D51" i="2"/>
  <c r="D50" i="2"/>
  <c r="D203" i="1"/>
  <c r="H38" i="2"/>
  <c r="H36" i="2"/>
  <c r="H37" i="2"/>
  <c r="H39" i="2"/>
  <c r="H40" i="2"/>
  <c r="H41" i="2"/>
  <c r="H42" i="2"/>
  <c r="H35" i="2"/>
  <c r="F35" i="2"/>
  <c r="J27" i="2" l="1"/>
  <c r="J26" i="2"/>
  <c r="H27" i="2"/>
  <c r="H26" i="2"/>
  <c r="F27" i="2"/>
  <c r="F26" i="2"/>
  <c r="D27" i="2"/>
  <c r="D26" i="2"/>
  <c r="D204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5" i="1"/>
  <c r="D116" i="1"/>
  <c r="J117" i="1"/>
  <c r="J118" i="1"/>
  <c r="J116" i="1"/>
  <c r="H117" i="1"/>
  <c r="H118" i="1"/>
  <c r="H116" i="1"/>
  <c r="F117" i="1"/>
  <c r="F118" i="1"/>
  <c r="F116" i="1"/>
  <c r="D117" i="1"/>
  <c r="D118" i="1"/>
  <c r="J73" i="1"/>
  <c r="H73" i="1"/>
  <c r="F73" i="1"/>
  <c r="D73" i="1"/>
  <c r="E206" i="1" l="1"/>
  <c r="F207" i="1" s="1"/>
  <c r="I71" i="1"/>
  <c r="D23" i="1" l="1"/>
  <c r="L14" i="5" l="1"/>
  <c r="G16" i="5"/>
  <c r="J112" i="2" l="1"/>
  <c r="J113" i="2"/>
  <c r="J111" i="2"/>
  <c r="H112" i="2"/>
  <c r="H113" i="2"/>
  <c r="H111" i="2"/>
  <c r="F112" i="2"/>
  <c r="F113" i="2"/>
  <c r="F111" i="2"/>
  <c r="D112" i="2"/>
  <c r="D113" i="2"/>
  <c r="D111" i="2"/>
  <c r="J99" i="2"/>
  <c r="J100" i="2"/>
  <c r="J101" i="2"/>
  <c r="J102" i="2"/>
  <c r="J103" i="2"/>
  <c r="J98" i="2"/>
  <c r="H99" i="2"/>
  <c r="H100" i="2"/>
  <c r="H101" i="2"/>
  <c r="H102" i="2"/>
  <c r="H103" i="2"/>
  <c r="H98" i="2"/>
  <c r="F99" i="2"/>
  <c r="F100" i="2"/>
  <c r="F101" i="2"/>
  <c r="F102" i="2"/>
  <c r="F103" i="2"/>
  <c r="F98" i="2"/>
  <c r="D99" i="2"/>
  <c r="D100" i="2"/>
  <c r="D101" i="2"/>
  <c r="D102" i="2"/>
  <c r="D103" i="2"/>
  <c r="D98" i="2"/>
  <c r="J89" i="2"/>
  <c r="H89" i="2"/>
  <c r="F89" i="2"/>
  <c r="D89" i="2"/>
  <c r="J36" i="2"/>
  <c r="J38" i="2"/>
  <c r="J39" i="2"/>
  <c r="J40" i="2"/>
  <c r="J41" i="2"/>
  <c r="J42" i="2"/>
  <c r="J35" i="2"/>
  <c r="F36" i="2"/>
  <c r="F37" i="2"/>
  <c r="F38" i="2"/>
  <c r="F39" i="2"/>
  <c r="F40" i="2"/>
  <c r="F41" i="2"/>
  <c r="F42" i="2"/>
  <c r="D36" i="2"/>
  <c r="D37" i="2"/>
  <c r="D38" i="2"/>
  <c r="D39" i="2"/>
  <c r="D40" i="2"/>
  <c r="D41" i="2"/>
  <c r="D42" i="2"/>
  <c r="D35" i="2"/>
  <c r="J13" i="2"/>
  <c r="J14" i="2"/>
  <c r="J15" i="2"/>
  <c r="J16" i="2"/>
  <c r="J17" i="2"/>
  <c r="J18" i="2"/>
  <c r="J12" i="2"/>
  <c r="H13" i="2"/>
  <c r="H14" i="2"/>
  <c r="H15" i="2"/>
  <c r="H16" i="2"/>
  <c r="H17" i="2"/>
  <c r="H18" i="2"/>
  <c r="H12" i="2"/>
  <c r="F13" i="2"/>
  <c r="F14" i="2"/>
  <c r="F15" i="2"/>
  <c r="F16" i="2"/>
  <c r="F17" i="2"/>
  <c r="F18" i="2"/>
  <c r="F12" i="2"/>
  <c r="D13" i="2"/>
  <c r="D14" i="2"/>
  <c r="D15" i="2"/>
  <c r="D16" i="2"/>
  <c r="D17" i="2"/>
  <c r="D18" i="2"/>
  <c r="D12" i="2"/>
  <c r="J177" i="1"/>
  <c r="J175" i="1"/>
  <c r="H177" i="1"/>
  <c r="H175" i="1"/>
  <c r="F177" i="1"/>
  <c r="F175" i="1"/>
  <c r="D177" i="1"/>
  <c r="D175" i="1"/>
  <c r="J165" i="1"/>
  <c r="J166" i="1"/>
  <c r="J167" i="1"/>
  <c r="J162" i="1"/>
  <c r="H165" i="1"/>
  <c r="H166" i="1"/>
  <c r="H167" i="1"/>
  <c r="H162" i="1"/>
  <c r="F165" i="1"/>
  <c r="F166" i="1"/>
  <c r="F167" i="1"/>
  <c r="F162" i="1"/>
  <c r="D165" i="1"/>
  <c r="D166" i="1"/>
  <c r="D167" i="1"/>
  <c r="D162" i="1"/>
  <c r="J154" i="1"/>
  <c r="J152" i="1"/>
  <c r="H154" i="1"/>
  <c r="H152" i="1"/>
  <c r="F154" i="1"/>
  <c r="F152" i="1"/>
  <c r="D154" i="1"/>
  <c r="D152" i="1"/>
  <c r="J138" i="1"/>
  <c r="J139" i="1"/>
  <c r="J141" i="1"/>
  <c r="J142" i="1"/>
  <c r="J143" i="1"/>
  <c r="J144" i="1"/>
  <c r="J137" i="1"/>
  <c r="H138" i="1"/>
  <c r="H139" i="1"/>
  <c r="H141" i="1"/>
  <c r="H142" i="1"/>
  <c r="H143" i="1"/>
  <c r="H144" i="1"/>
  <c r="H137" i="1"/>
  <c r="F138" i="1"/>
  <c r="F139" i="1"/>
  <c r="F141" i="1"/>
  <c r="F142" i="1"/>
  <c r="F143" i="1"/>
  <c r="F144" i="1"/>
  <c r="F137" i="1"/>
  <c r="D138" i="1"/>
  <c r="D139" i="1"/>
  <c r="D141" i="1"/>
  <c r="D142" i="1"/>
  <c r="D143" i="1"/>
  <c r="D144" i="1"/>
  <c r="D137" i="1"/>
  <c r="J127" i="1"/>
  <c r="J128" i="1"/>
  <c r="J129" i="1"/>
  <c r="J126" i="1"/>
  <c r="F127" i="1"/>
  <c r="F128" i="1"/>
  <c r="F129" i="1"/>
  <c r="F126" i="1"/>
  <c r="D127" i="1"/>
  <c r="D128" i="1"/>
  <c r="D129" i="1"/>
  <c r="D126" i="1"/>
  <c r="J99" i="1"/>
  <c r="J101" i="1"/>
  <c r="J103" i="1"/>
  <c r="J104" i="1"/>
  <c r="J105" i="1"/>
  <c r="J106" i="1"/>
  <c r="J107" i="1"/>
  <c r="J108" i="1"/>
  <c r="H99" i="1"/>
  <c r="H101" i="1"/>
  <c r="H103" i="1"/>
  <c r="H104" i="1"/>
  <c r="H105" i="1"/>
  <c r="H106" i="1"/>
  <c r="H107" i="1"/>
  <c r="H108" i="1"/>
  <c r="F99" i="1"/>
  <c r="F101" i="1"/>
  <c r="F103" i="1"/>
  <c r="F104" i="1"/>
  <c r="F105" i="1"/>
  <c r="F106" i="1"/>
  <c r="F107" i="1"/>
  <c r="F108" i="1"/>
  <c r="D99" i="1"/>
  <c r="D101" i="1"/>
  <c r="D103" i="1"/>
  <c r="D104" i="1"/>
  <c r="D105" i="1"/>
  <c r="D106" i="1"/>
  <c r="D107" i="1"/>
  <c r="D108" i="1"/>
  <c r="J84" i="1"/>
  <c r="J85" i="1"/>
  <c r="J86" i="1"/>
  <c r="J88" i="1"/>
  <c r="J90" i="1"/>
  <c r="H84" i="1"/>
  <c r="H85" i="1"/>
  <c r="H86" i="1"/>
  <c r="H88" i="1"/>
  <c r="H90" i="1"/>
  <c r="F84" i="1"/>
  <c r="F85" i="1"/>
  <c r="F86" i="1"/>
  <c r="F88" i="1"/>
  <c r="F90" i="1"/>
  <c r="D84" i="1"/>
  <c r="D85" i="1"/>
  <c r="D86" i="1"/>
  <c r="D88" i="1"/>
  <c r="D90" i="1"/>
  <c r="J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9" i="1"/>
  <c r="J50" i="1"/>
  <c r="J51" i="1"/>
  <c r="J52" i="1"/>
  <c r="J53" i="1"/>
  <c r="J55" i="1"/>
  <c r="J56" i="1"/>
  <c r="J57" i="1"/>
  <c r="J58" i="1"/>
  <c r="J59" i="1"/>
  <c r="J60" i="1"/>
  <c r="J61" i="1"/>
  <c r="J62" i="1"/>
  <c r="J64" i="1"/>
  <c r="H32" i="1"/>
  <c r="H33" i="1"/>
  <c r="H35" i="1"/>
  <c r="H36" i="1"/>
  <c r="H37" i="1"/>
  <c r="H38" i="1"/>
  <c r="H39" i="1"/>
  <c r="H40" i="1"/>
  <c r="H41" i="1"/>
  <c r="H42" i="1"/>
  <c r="H43" i="1"/>
  <c r="H44" i="1"/>
  <c r="H45" i="1"/>
  <c r="H46" i="1"/>
  <c r="H49" i="1"/>
  <c r="H50" i="1"/>
  <c r="H51" i="1"/>
  <c r="H52" i="1"/>
  <c r="H53" i="1"/>
  <c r="H55" i="1"/>
  <c r="H56" i="1"/>
  <c r="H57" i="1"/>
  <c r="H58" i="1"/>
  <c r="H59" i="1"/>
  <c r="H60" i="1"/>
  <c r="H61" i="1"/>
  <c r="H62" i="1"/>
  <c r="H64" i="1"/>
  <c r="F32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9" i="1"/>
  <c r="F50" i="1"/>
  <c r="F51" i="1"/>
  <c r="F52" i="1"/>
  <c r="F53" i="1"/>
  <c r="F55" i="1"/>
  <c r="F56" i="1"/>
  <c r="F57" i="1"/>
  <c r="F58" i="1"/>
  <c r="F59" i="1"/>
  <c r="F60" i="1"/>
  <c r="F61" i="1"/>
  <c r="F62" i="1"/>
  <c r="F64" i="1"/>
  <c r="D3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4" i="1"/>
  <c r="J14" i="1"/>
  <c r="J15" i="1"/>
  <c r="J16" i="1"/>
  <c r="J18" i="1"/>
  <c r="J19" i="1"/>
  <c r="J21" i="1"/>
  <c r="J22" i="1"/>
  <c r="J23" i="1"/>
  <c r="H14" i="1"/>
  <c r="H15" i="1"/>
  <c r="H16" i="1"/>
  <c r="H18" i="1"/>
  <c r="H19" i="1"/>
  <c r="H21" i="1"/>
  <c r="H22" i="1"/>
  <c r="H23" i="1"/>
  <c r="F23" i="1"/>
  <c r="F14" i="1"/>
  <c r="F15" i="1"/>
  <c r="F16" i="1"/>
  <c r="F18" i="1"/>
  <c r="F19" i="1"/>
  <c r="F21" i="1"/>
  <c r="F22" i="1"/>
  <c r="D14" i="1"/>
  <c r="D15" i="1"/>
  <c r="D16" i="1"/>
  <c r="D18" i="1"/>
  <c r="D19" i="1"/>
  <c r="D21" i="1"/>
  <c r="D22" i="1"/>
  <c r="C24" i="1" l="1"/>
  <c r="D25" i="1" s="1"/>
  <c r="C26" i="1" s="1"/>
  <c r="R90" i="5" l="1"/>
  <c r="Q90" i="5"/>
  <c r="N90" i="5"/>
  <c r="M90" i="5"/>
  <c r="J90" i="5"/>
  <c r="I90" i="5"/>
  <c r="F90" i="5"/>
  <c r="E93" i="5" s="1"/>
  <c r="N10" i="7" s="1"/>
  <c r="E90" i="5"/>
  <c r="R50" i="5"/>
  <c r="Q50" i="5"/>
  <c r="N50" i="5"/>
  <c r="J50" i="5"/>
  <c r="I50" i="5"/>
  <c r="F50" i="5"/>
  <c r="E50" i="5"/>
  <c r="P60" i="5"/>
  <c r="L60" i="5"/>
  <c r="H60" i="5"/>
  <c r="D6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62" i="5"/>
  <c r="G72" i="5"/>
  <c r="G71" i="5"/>
  <c r="G70" i="5"/>
  <c r="G69" i="5"/>
  <c r="G68" i="5"/>
  <c r="G67" i="5"/>
  <c r="G66" i="5"/>
  <c r="G65" i="5"/>
  <c r="G64" i="5"/>
  <c r="G63" i="5"/>
  <c r="P14" i="5"/>
  <c r="H14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G46" i="5"/>
  <c r="G49" i="5"/>
  <c r="G48" i="5"/>
  <c r="G47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E53" i="5" l="1"/>
  <c r="N8" i="7" s="1"/>
  <c r="S50" i="5"/>
  <c r="S90" i="5"/>
  <c r="O90" i="5"/>
  <c r="K90" i="5"/>
  <c r="O50" i="5"/>
  <c r="K50" i="5"/>
  <c r="G50" i="5"/>
  <c r="G90" i="5"/>
  <c r="C15" i="4"/>
  <c r="C14" i="4"/>
  <c r="C13" i="4"/>
  <c r="C12" i="4"/>
  <c r="R85" i="4"/>
  <c r="Q85" i="4"/>
  <c r="N85" i="4"/>
  <c r="M85" i="4"/>
  <c r="J8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25" i="4"/>
  <c r="S24" i="4"/>
  <c r="O84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25" i="4"/>
  <c r="O24" i="4"/>
  <c r="K83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4" i="4"/>
  <c r="K25" i="4"/>
  <c r="K24" i="4"/>
  <c r="F85" i="4"/>
  <c r="D88" i="4" s="1"/>
  <c r="N6" i="7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67" i="4"/>
  <c r="G6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46" i="4"/>
  <c r="G45" i="4"/>
  <c r="G38" i="4"/>
  <c r="G39" i="4"/>
  <c r="G40" i="4"/>
  <c r="G41" i="4"/>
  <c r="G42" i="4"/>
  <c r="G43" i="4"/>
  <c r="G44" i="4"/>
  <c r="G37" i="4"/>
  <c r="G36" i="4"/>
  <c r="G35" i="4"/>
  <c r="G26" i="4"/>
  <c r="G27" i="4"/>
  <c r="G28" i="4"/>
  <c r="G29" i="4"/>
  <c r="G30" i="4"/>
  <c r="G31" i="4"/>
  <c r="G32" i="4"/>
  <c r="G33" i="4"/>
  <c r="G34" i="4"/>
  <c r="G25" i="4"/>
  <c r="G24" i="4"/>
  <c r="P22" i="4"/>
  <c r="L22" i="4"/>
  <c r="H22" i="4"/>
  <c r="D22" i="4"/>
  <c r="S85" i="4" l="1"/>
  <c r="G85" i="4"/>
  <c r="K85" i="4"/>
  <c r="O85" i="4"/>
  <c r="I110" i="2" l="1"/>
  <c r="G110" i="2"/>
  <c r="E110" i="2"/>
  <c r="C110" i="2"/>
  <c r="I97" i="2"/>
  <c r="G97" i="2"/>
  <c r="E97" i="2"/>
  <c r="C97" i="2"/>
  <c r="I80" i="2"/>
  <c r="G80" i="2"/>
  <c r="E80" i="2"/>
  <c r="C80" i="2"/>
  <c r="I69" i="2"/>
  <c r="G69" i="2"/>
  <c r="E69" i="2"/>
  <c r="C69" i="2"/>
  <c r="I58" i="2"/>
  <c r="G58" i="2"/>
  <c r="E58" i="2"/>
  <c r="C58" i="2"/>
  <c r="I49" i="2"/>
  <c r="G49" i="2"/>
  <c r="E49" i="2"/>
  <c r="C49" i="2"/>
  <c r="I34" i="2"/>
  <c r="G34" i="2"/>
  <c r="E34" i="2"/>
  <c r="C34" i="2"/>
  <c r="I25" i="2"/>
  <c r="G25" i="2"/>
  <c r="E25" i="2"/>
  <c r="C25" i="2"/>
  <c r="I11" i="2"/>
  <c r="G11" i="2"/>
  <c r="E11" i="2"/>
  <c r="C11" i="2"/>
  <c r="I184" i="1"/>
  <c r="G184" i="1"/>
  <c r="E184" i="1"/>
  <c r="C184" i="1"/>
  <c r="I174" i="1"/>
  <c r="G174" i="1"/>
  <c r="E174" i="1"/>
  <c r="C174" i="1"/>
  <c r="I161" i="1"/>
  <c r="G161" i="1"/>
  <c r="E161" i="1"/>
  <c r="C161" i="1"/>
  <c r="I151" i="1"/>
  <c r="G151" i="1"/>
  <c r="E151" i="1"/>
  <c r="C151" i="1"/>
  <c r="I136" i="1"/>
  <c r="G136" i="1"/>
  <c r="E136" i="1"/>
  <c r="C136" i="1"/>
  <c r="I125" i="1"/>
  <c r="G125" i="1"/>
  <c r="E125" i="1"/>
  <c r="C125" i="1"/>
  <c r="I115" i="1"/>
  <c r="G115" i="1"/>
  <c r="E115" i="1"/>
  <c r="C115" i="1"/>
  <c r="I97" i="1"/>
  <c r="G97" i="1"/>
  <c r="E97" i="1"/>
  <c r="C97" i="1"/>
  <c r="I82" i="1"/>
  <c r="G82" i="1"/>
  <c r="E82" i="1"/>
  <c r="G71" i="1"/>
  <c r="E71" i="1"/>
  <c r="C71" i="1"/>
  <c r="I30" i="1"/>
  <c r="G30" i="1"/>
  <c r="E30" i="1"/>
  <c r="C30" i="1"/>
  <c r="I12" i="1"/>
  <c r="G12" i="1"/>
  <c r="E12" i="1"/>
  <c r="C12" i="1"/>
  <c r="I114" i="2" l="1"/>
  <c r="J115" i="2" s="1"/>
  <c r="I116" i="2" s="1"/>
  <c r="E114" i="2"/>
  <c r="F115" i="2" s="1"/>
  <c r="E116" i="2" s="1"/>
  <c r="E104" i="2"/>
  <c r="F105" i="2" s="1"/>
  <c r="E106" i="2" s="1"/>
  <c r="C104" i="2"/>
  <c r="D105" i="2" s="1"/>
  <c r="C106" i="2" s="1"/>
  <c r="E91" i="2"/>
  <c r="F92" i="2" s="1"/>
  <c r="E93" i="2" s="1"/>
  <c r="C91" i="2"/>
  <c r="D92" i="2" s="1"/>
  <c r="C93" i="2" s="1"/>
  <c r="E74" i="2"/>
  <c r="F75" i="2" s="1"/>
  <c r="E76" i="2" s="1"/>
  <c r="C74" i="2"/>
  <c r="D75" i="2" s="1"/>
  <c r="C76" i="2" s="1"/>
  <c r="G63" i="2"/>
  <c r="H64" i="2" s="1"/>
  <c r="G65" i="2" s="1"/>
  <c r="E63" i="2"/>
  <c r="F64" i="2" s="1"/>
  <c r="E65" i="2" s="1"/>
  <c r="G114" i="2" l="1"/>
  <c r="H115" i="2" s="1"/>
  <c r="G116" i="2" s="1"/>
  <c r="C114" i="2"/>
  <c r="D115" i="2" s="1"/>
  <c r="C116" i="2" s="1"/>
  <c r="G74" i="2"/>
  <c r="H75" i="2" s="1"/>
  <c r="G76" i="2" s="1"/>
  <c r="I63" i="2"/>
  <c r="J64" i="2" s="1"/>
  <c r="I65" i="2" s="1"/>
  <c r="I91" i="2"/>
  <c r="J92" i="2" s="1"/>
  <c r="I93" i="2" s="1"/>
  <c r="I74" i="2"/>
  <c r="J75" i="2" s="1"/>
  <c r="I76" i="2" s="1"/>
  <c r="G91" i="2"/>
  <c r="H92" i="2" s="1"/>
  <c r="G93" i="2" s="1"/>
  <c r="I104" i="2"/>
  <c r="J105" i="2" s="1"/>
  <c r="I106" i="2" s="1"/>
  <c r="G104" i="2"/>
  <c r="H105" i="2" s="1"/>
  <c r="G106" i="2" s="1"/>
  <c r="I52" i="2"/>
  <c r="J53" i="2" s="1"/>
  <c r="I54" i="2" s="1"/>
  <c r="E52" i="2"/>
  <c r="F53" i="2" s="1"/>
  <c r="E54" i="2" s="1"/>
  <c r="C52" i="2"/>
  <c r="D53" i="2" s="1"/>
  <c r="C54" i="2" s="1"/>
  <c r="I28" i="2"/>
  <c r="J29" i="2" s="1"/>
  <c r="I30" i="2" s="1"/>
  <c r="G28" i="2"/>
  <c r="H29" i="2" s="1"/>
  <c r="G30" i="2" s="1"/>
  <c r="C28" i="2"/>
  <c r="D29" i="2" s="1"/>
  <c r="C30" i="2" s="1"/>
  <c r="G19" i="2"/>
  <c r="H20" i="2" s="1"/>
  <c r="G21" i="2" s="1"/>
  <c r="E19" i="2"/>
  <c r="F20" i="2" s="1"/>
  <c r="E21" i="2" s="1"/>
  <c r="C19" i="2"/>
  <c r="D20" i="2" s="1"/>
  <c r="C21" i="2" s="1"/>
  <c r="E168" i="1"/>
  <c r="F169" i="1" s="1"/>
  <c r="I145" i="1"/>
  <c r="J146" i="1" s="1"/>
  <c r="I147" i="1" s="1"/>
  <c r="G130" i="1"/>
  <c r="H131" i="1" s="1"/>
  <c r="G132" i="1" s="1"/>
  <c r="I119" i="1"/>
  <c r="J120" i="1" s="1"/>
  <c r="I121" i="1" s="1"/>
  <c r="G119" i="1"/>
  <c r="H120" i="1" s="1"/>
  <c r="G121" i="1" s="1"/>
  <c r="I109" i="1"/>
  <c r="J110" i="1" s="1"/>
  <c r="G109" i="1"/>
  <c r="H110" i="1" s="1"/>
  <c r="C109" i="1"/>
  <c r="D110" i="1" s="1"/>
  <c r="I91" i="1"/>
  <c r="E91" i="1"/>
  <c r="C91" i="1"/>
  <c r="D92" i="1" s="1"/>
  <c r="I76" i="1"/>
  <c r="J77" i="1" s="1"/>
  <c r="I78" i="1" s="1"/>
  <c r="G76" i="1"/>
  <c r="H77" i="1" s="1"/>
  <c r="G78" i="1" s="1"/>
  <c r="E76" i="1"/>
  <c r="F77" i="1" s="1"/>
  <c r="E78" i="1" s="1"/>
  <c r="C76" i="1"/>
  <c r="D77" i="1" s="1"/>
  <c r="C78" i="1" s="1"/>
  <c r="C111" i="1" l="1"/>
  <c r="G111" i="1"/>
  <c r="I111" i="1"/>
  <c r="C93" i="1"/>
  <c r="E93" i="1"/>
  <c r="I93" i="1"/>
  <c r="E170" i="1"/>
  <c r="G52" i="2"/>
  <c r="H53" i="2" s="1"/>
  <c r="G54" i="2" s="1"/>
  <c r="C178" i="1"/>
  <c r="D179" i="1" s="1"/>
  <c r="C180" i="1" s="1"/>
  <c r="I19" i="2"/>
  <c r="J20" i="2" s="1"/>
  <c r="I21" i="2" s="1"/>
  <c r="C43" i="2"/>
  <c r="D44" i="2" s="1"/>
  <c r="C45" i="2" s="1"/>
  <c r="I43" i="2"/>
  <c r="J44" i="2" s="1"/>
  <c r="I45" i="2" s="1"/>
  <c r="G43" i="2"/>
  <c r="H44" i="2" s="1"/>
  <c r="G45" i="2" s="1"/>
  <c r="E43" i="2"/>
  <c r="F44" i="2" s="1"/>
  <c r="E45" i="2" s="1"/>
  <c r="E28" i="2"/>
  <c r="F29" i="2" s="1"/>
  <c r="E30" i="2" s="1"/>
  <c r="I206" i="1"/>
  <c r="G206" i="1"/>
  <c r="E208" i="1"/>
  <c r="C206" i="1"/>
  <c r="G178" i="1"/>
  <c r="H179" i="1" s="1"/>
  <c r="G180" i="1" s="1"/>
  <c r="I168" i="1"/>
  <c r="E145" i="1"/>
  <c r="F146" i="1" s="1"/>
  <c r="E147" i="1" s="1"/>
  <c r="C155" i="1"/>
  <c r="D156" i="1" s="1"/>
  <c r="C157" i="1" s="1"/>
  <c r="E155" i="1"/>
  <c r="F156" i="1" s="1"/>
  <c r="E157" i="1" s="1"/>
  <c r="C168" i="1"/>
  <c r="I178" i="1"/>
  <c r="J179" i="1" s="1"/>
  <c r="I180" i="1" s="1"/>
  <c r="I155" i="1"/>
  <c r="G168" i="1"/>
  <c r="E178" i="1"/>
  <c r="F179" i="1" s="1"/>
  <c r="E180" i="1" s="1"/>
  <c r="C119" i="1"/>
  <c r="D120" i="1" s="1"/>
  <c r="C121" i="1" s="1"/>
  <c r="I130" i="1"/>
  <c r="J131" i="1" s="1"/>
  <c r="I132" i="1" s="1"/>
  <c r="G145" i="1"/>
  <c r="H146" i="1" s="1"/>
  <c r="G147" i="1" s="1"/>
  <c r="C145" i="1"/>
  <c r="D146" i="1" s="1"/>
  <c r="C147" i="1" s="1"/>
  <c r="E119" i="1"/>
  <c r="F120" i="1" s="1"/>
  <c r="E121" i="1" s="1"/>
  <c r="G155" i="1"/>
  <c r="H156" i="1" s="1"/>
  <c r="G157" i="1" s="1"/>
  <c r="E130" i="1"/>
  <c r="F131" i="1" s="1"/>
  <c r="E132" i="1" s="1"/>
  <c r="G91" i="1"/>
  <c r="E109" i="1"/>
  <c r="C130" i="1"/>
  <c r="D131" i="1" s="1"/>
  <c r="C132" i="1" s="1"/>
  <c r="C65" i="1"/>
  <c r="D66" i="1" s="1"/>
  <c r="I65" i="1"/>
  <c r="J66" i="1" s="1"/>
  <c r="G65" i="1"/>
  <c r="H66" i="1" s="1"/>
  <c r="E65" i="1"/>
  <c r="F66" i="1" s="1"/>
  <c r="G119" i="2" l="1"/>
  <c r="E14" i="4" s="1"/>
  <c r="I119" i="2"/>
  <c r="E15" i="4" s="1"/>
  <c r="J207" i="1"/>
  <c r="I208" i="1" s="1"/>
  <c r="D207" i="1"/>
  <c r="C208" i="1" s="1"/>
  <c r="H207" i="1"/>
  <c r="G208" i="1" s="1"/>
  <c r="J169" i="1"/>
  <c r="I170" i="1" s="1"/>
  <c r="H169" i="1"/>
  <c r="G170" i="1" s="1"/>
  <c r="D169" i="1"/>
  <c r="C170" i="1" s="1"/>
  <c r="F110" i="1"/>
  <c r="E111" i="1" s="1"/>
  <c r="C67" i="1"/>
  <c r="E119" i="2"/>
  <c r="E13" i="4" s="1"/>
  <c r="J156" i="1"/>
  <c r="I157" i="1" s="1"/>
  <c r="G93" i="1"/>
  <c r="I67" i="1"/>
  <c r="G67" i="1"/>
  <c r="E67" i="1"/>
  <c r="E24" i="1"/>
  <c r="F25" i="1" s="1"/>
  <c r="E26" i="1" s="1"/>
  <c r="I24" i="1"/>
  <c r="G24" i="1"/>
  <c r="C211" i="1" l="1"/>
  <c r="D12" i="4" s="1"/>
  <c r="I26" i="1"/>
  <c r="I211" i="1" s="1"/>
  <c r="D15" i="4" s="1"/>
  <c r="F15" i="4" s="1"/>
  <c r="G26" i="1"/>
  <c r="G211" i="1" s="1"/>
  <c r="D14" i="4" s="1"/>
  <c r="F14" i="4" s="1"/>
  <c r="E211" i="1"/>
  <c r="D13" i="4" s="1"/>
  <c r="F13" i="4" s="1"/>
  <c r="C63" i="2"/>
  <c r="D64" i="2" s="1"/>
  <c r="C65" i="2" s="1"/>
  <c r="D16" i="4" l="1"/>
  <c r="C119" i="2"/>
  <c r="E12" i="4" s="1"/>
  <c r="E16" i="4" l="1"/>
  <c r="F16" i="4" s="1"/>
  <c r="F12" i="4"/>
</calcChain>
</file>

<file path=xl/sharedStrings.xml><?xml version="1.0" encoding="utf-8"?>
<sst xmlns="http://schemas.openxmlformats.org/spreadsheetml/2006/main" count="1089" uniqueCount="581">
  <si>
    <t xml:space="preserve">Lp. </t>
  </si>
  <si>
    <t xml:space="preserve">WYMAGANIA OBLIGATORYJNE </t>
  </si>
  <si>
    <t>RAZEM</t>
  </si>
  <si>
    <t>Ciągi piesze są dostosowane do potrzeb osób z ograniczoną mobilnością i percepcją oraz uwzględniają bezpieczeństwo poruszania się użytkowników</t>
  </si>
  <si>
    <t>Ciągi piesze są wolne od przeszkód</t>
  </si>
  <si>
    <t>Ciągi piesze są oświetlone</t>
  </si>
  <si>
    <t>Jedno z dojść do budynku szkoły jest dostosowane do potrzeb OzN</t>
  </si>
  <si>
    <t>Furtka otwiera się przynajmniej pod kątem 90°</t>
  </si>
  <si>
    <t>1. Standard dostępności dojścia do obiektów oświatowych</t>
  </si>
  <si>
    <t>2. Standard dostępności wejść do budynku</t>
  </si>
  <si>
    <t>Co najmniej jedno z wejść do budynku dostosowane jest do potrzeb OzN</t>
  </si>
  <si>
    <t>Przy wejściu głównym znajduje się pochylnia</t>
  </si>
  <si>
    <t>Nachylenie pochylni wynosi nie więcej niż 6%</t>
  </si>
  <si>
    <t>Pochylnia o długości przekraczającej 900 cm jest podzielona na krótsze odcinki ze spocznikami pośrednimi nie mniejszymi niż 140 cm</t>
  </si>
  <si>
    <t>Na początku pochylni przewidziano płaszczyznę poziomą o długości co najmniej 150 cm</t>
  </si>
  <si>
    <t>Szerokość podstawy pochylni wynosi 120 cm</t>
  </si>
  <si>
    <t>Szerokość pomiędzy poręczami wynosi od 100 do 110 cm</t>
  </si>
  <si>
    <t>Po obu stronach pochylni są krawężniki o wysokości min. 7 cm</t>
  </si>
  <si>
    <t>Nawierzchnia pochylni jest antypoślizgowa (szorstka lub karbowana)</t>
  </si>
  <si>
    <t>Dostęp do budynku jest zapewniony przez podnośnik pionowy lub windę</t>
  </si>
  <si>
    <t>Do głównego wejścia do budynku prowadzą schody</t>
  </si>
  <si>
    <t>Schody są wykonane z materiału antypoślizgowego i są pełne (nie ażurowe)</t>
  </si>
  <si>
    <t>Stopnie są pełne (bez wystających zwisów, nosków, podcięć)</t>
  </si>
  <si>
    <t>Schody są „ścięte”, sfazowane pod kątem co najmniej 60 stopni, a „najście” jednego stopnia na drugi jest nie większe niż 38 mm</t>
  </si>
  <si>
    <t>Pierwszy i ostatni stopień biegu schodowego jest zróżnicowany kolorystycznie. Krawędź oznacza się kolorem kontrastowym na poziomie nie mniejszym niż 50% LRV. Pas oznakowania o szer. min 5 cm widoczny jest na stopniu i podstopnicy</t>
  </si>
  <si>
    <t>Wysokość stopni wynosi od 12 do 15 cm</t>
  </si>
  <si>
    <t>Głębokość stopni wynosi minimum 35 cm</t>
  </si>
  <si>
    <t>Szerokość schodów wynosi minimum 120 cm</t>
  </si>
  <si>
    <t>Po obu stronach zamontowane są poręcze</t>
  </si>
  <si>
    <t>Poręcz wchodzi w światło skrajni ciągu pieszego i jest oznaczona kolorem kontrastowym (poziom kontrastu wynosi 50% LRV)</t>
  </si>
  <si>
    <t>W przedsionku (między drzwiami zewnętrzmi a wewnętrznymi) zapewniona jest przestrzeń manewrowa 150 x 150 cm, pod warunkiem, że drzwi nie otwierają się do wnętrza przedsionka</t>
  </si>
  <si>
    <t>Przejście przez drzwi jest bezprogowe, a stopery na posadzkach, wycieraczki wystają ponad powierzchnię ruchu na wysokość nie większą niż 2 cm</t>
  </si>
  <si>
    <t>Drzwi lub rama/ościeżnica kontrastują z tłem ściany</t>
  </si>
  <si>
    <t>Drzwi lub rama/ościeżnica kontrastują z tłem posadzki</t>
  </si>
  <si>
    <t>Pasy kontrastujące na szklanych drzwiach są na dwóch wysokościach: 85 - 105 cm (pierwszy pas) i 150 - 200 cm (drugi pas)</t>
  </si>
  <si>
    <t>Grubość pasów kontrastujących wynosi min.10 cm</t>
  </si>
  <si>
    <t>Pasy kontrastujące nie są w jasnoszarym kolorze (mlecznym)</t>
  </si>
  <si>
    <t>3. Standard dostępności szatni</t>
  </si>
  <si>
    <t>W szkole wyznaczono miejsce na wózki inwalidzkie lub sprzęt rehabilitacyjny</t>
  </si>
  <si>
    <t>4. Standard dostępności komunikacji poziomej</t>
  </si>
  <si>
    <t>Elementy, przeszkody pojawiające się w strefie ruchu (np. urządzenia przeciwpożarowe) zostały zabezpieczone i wyróżnione kontrastowym kolorem</t>
  </si>
  <si>
    <t>Elementy wyposażenia (siedziska, szafki, kosze na śmieci) znajdują się poza trasą wolną od przeszkód, w wydzielonej przestrzeni korytarza lub we wnękach</t>
  </si>
  <si>
    <t>Elementy umieszczone na ścianach wystają z lica ściany na odległość nie większą niż 10 cm</t>
  </si>
  <si>
    <t>Szerokość drzwi w świetle ościeżnicy wynosi min. 90 cm</t>
  </si>
  <si>
    <t>Maksymalna siła potrzebna przy obsłudze drzwi wynosi 15 N</t>
  </si>
  <si>
    <t>Posadzki są równe, antypoślizgowe</t>
  </si>
  <si>
    <t>Kolor ścian jest kontrastowy w stosunku do posadzki (LRV mini. 50%)</t>
  </si>
  <si>
    <t>Stosuje się pas kontrastowy  o szerokości 15 – 30 cm na ścianie lub posadzce</t>
  </si>
  <si>
    <t>5. Standard dostępności komunikacji pionowej</t>
  </si>
  <si>
    <t>Dostęp do sal dydaktycznych dla OzN jest na poziomie parteru lub na innej dostępnej kondygnacji</t>
  </si>
  <si>
    <t>Forma schodów, wymiary i zastosowane materiały uwzględniają odpowiednie ich dostosowanie do potrzeb uczniów z różnymi niepełnosprawnościami</t>
  </si>
  <si>
    <t>Schody są „ścięte", sfazowane pod kątem min. 60 stopni</t>
  </si>
  <si>
    <t>Przestrzeń pod schodami jest zabezpieczona i obejmuje wysokość 210 cm</t>
  </si>
  <si>
    <t>Szerokość schodów wynosi min. 120 cm</t>
  </si>
  <si>
    <t>Wysokość stopni wynosi od 15 do 17,5 cm</t>
  </si>
  <si>
    <t>Powierzchnia stopni jest antypoślizgowa i matowa</t>
  </si>
  <si>
    <t>6. Standard dostępności sal lekcyjnych</t>
  </si>
  <si>
    <t>Szerokość drzwi i przejść między meblami wynosi min. 90 cm</t>
  </si>
  <si>
    <t>W sali zapewnione jest naturalne oświetlenie</t>
  </si>
  <si>
    <t>Zapewniono możliwość regulacji natężenia światła zewnętrznego np. poprzez rolety lub inne rozwiązania ograniczające dostęp promieni światła do pomieszczeń</t>
  </si>
  <si>
    <t>7. Standard dostępności sal sportowych</t>
  </si>
  <si>
    <t>Posadzki w salach są matowe i antypoślizgowe</t>
  </si>
  <si>
    <t>Natężenie światła (sztucznego i naturalnego) w salach jest jednolite w całym pomieszczeniu</t>
  </si>
  <si>
    <t>W oknach zainstalowano np. rolety, przesłony zewnętrzne, szyby antyrefleksyjne lub inne rozwiązania ograniczające dostęp promieni światła do pomieszczenia</t>
  </si>
  <si>
    <t>W przypadku, gdy na sali gimnastycznej nie ma możliwości zorganizowania przestrzeni do bezpiecznego uprawiania sportu przez OzN z rówieśnikami, w budynku szkoły zapewniona jest przestrzeń do realizacji zajęć z wychowania fizycznego lub prowadzenia np. rehabilitacji w ramach zajęć</t>
  </si>
  <si>
    <t>8. Standard dostępności sal rewalidacyjnych</t>
  </si>
  <si>
    <t>W większości pomieszczeń rewalidacyjnych jest zapewniony dostęp do światła naturalnego. W pomieszczeniach tych, w oknach umieszczone są rolety umożliwiające regulację dostępu światła</t>
  </si>
  <si>
    <t>Między płaszczyzną pionową a poziomą zapewniony jest właściwy kontrast (min. 50 LRV)</t>
  </si>
  <si>
    <t>Posadzki i ściany mają powierzchnię matową i antypoślizgową</t>
  </si>
  <si>
    <t>W salach rehabilitacyjnych i do integracji sensorycznej podłoga jest wykonana z miękkich i/lub naturalnych materiałów</t>
  </si>
  <si>
    <t>Zapewnione są przejścia miedzy meblami o szerokości nie mniejszej niż 90 cm</t>
  </si>
  <si>
    <t>W miejscach strategicznych zapewniono przestrzeń manewrową o wymiarze 150x150 cm</t>
  </si>
  <si>
    <t>9. Standard dostępności stołówki szkolnej</t>
  </si>
  <si>
    <t>Posadzki są antypoślizgowe, równe, bez uszkodzeń</t>
  </si>
  <si>
    <t>Między płaszczyzną pionową a poziomą zapewniony jest kontrast barwny na poziomie 50% LRV</t>
  </si>
  <si>
    <t>Lada w miejscu wydawania posiłku jest na wysokości do 90 cm, na szerokości nie mniejszej niż 90 cm</t>
  </si>
  <si>
    <t>OBSZAR ARCHITEKTONICZNY</t>
  </si>
  <si>
    <t>10. Standard dostępności świetlicy szkolnej</t>
  </si>
  <si>
    <t>Pomieszczenie jest wyraźnie oznakowane, a dojście do niego zapewniono wszystkim użytkownikom</t>
  </si>
  <si>
    <t>Szerokość dojścia do pomieszczenia jest nie węższa niż 160 cm</t>
  </si>
  <si>
    <t>Na drodze dojścia nie ma barier ograniczających dostęp do pomieszczenia (trasa wolna od przeszkód)</t>
  </si>
  <si>
    <t>Oświetlenie naturalne i sztuczne jest rozmieszczone w pomieszczeniu. W oknach zamontowane są rolety lub żaluzje umożliwiające ograniczenie dostępu promieni słonecznych</t>
  </si>
  <si>
    <t>11. Standard dostępności biblioteki szkolnej</t>
  </si>
  <si>
    <t>12. Standard dostępności pomieszczeń sanitarnych</t>
  </si>
  <si>
    <t>W budynku szkoły jest min. jedna toaleta dostosowana dla OzN</t>
  </si>
  <si>
    <t>Dojście do toalety dostępnej jest trasą wolną od przeszkód</t>
  </si>
  <si>
    <t>Drzwi wejściowe nie mają progów</t>
  </si>
  <si>
    <t>Szerokość drzwi wynosi min. 90 cm</t>
  </si>
  <si>
    <t>W pomieszczeniu min. jedna miska ustępowa i umywalka jest dostosowana do potrzeb OzN</t>
  </si>
  <si>
    <t>Miska sedesowa jest wisząca</t>
  </si>
  <si>
    <t>Miska sedesowa jest na wysokości 46-48 cm</t>
  </si>
  <si>
    <t>Min. z jednej strony miski sedesowej zapewniona jest wolna przestrzeń aktywności o wymiarze 90x120 cm</t>
  </si>
  <si>
    <t>Przy misce sedesowej są zamontowane dwa poziome uchwyty składane o długości 80-85 cm</t>
  </si>
  <si>
    <t>Przy misce sedesowej są zamontowane dwa poziome uchwyty stałe o min 60 cm</t>
  </si>
  <si>
    <t>Uchwyty przy misce sedesowej wystają poza krawędź miski sedesowej o 15 cm</t>
  </si>
  <si>
    <t>Długość miski ustępowej wynosi 70 cm</t>
  </si>
  <si>
    <t>Umywalka ma 60-70 cm szerokości i 50-60 cm głębokości</t>
  </si>
  <si>
    <t>Umywalka jest umieszczona na wysokości 80-85 cm nad posadzką</t>
  </si>
  <si>
    <t>Pod umywalką jest min. 67 cm wolnej przestrzeni</t>
  </si>
  <si>
    <t>Przy umywalce po obu stronach zamontowane są uchwyty ruchome lub stałe o długości 50-70 cm</t>
  </si>
  <si>
    <t>Wysokość uchwytów przy umywalce jest zbieżna z poziomem górnej krawędzi umywalki</t>
  </si>
  <si>
    <t>Urządzenia typu dozownik mydła, suszarka i podajnik ręczników papierowych są zamontowane na wysokości 80-110 cm</t>
  </si>
  <si>
    <t>Dolna krawędź lustra jest na wysokości 90- 100 cm od posadzki</t>
  </si>
  <si>
    <t>Natężenie światła w pomieszczeniach jest jednolite w całym pomieszczeniu</t>
  </si>
  <si>
    <t>Posadzki mają powierzchnię matową i antypoślizgową</t>
  </si>
  <si>
    <t>OBSZAR TECHNICZNY</t>
  </si>
  <si>
    <t xml:space="preserve">1. Standard dostępności wyposażenia sal lekcyjnych </t>
  </si>
  <si>
    <t>Szkoła zapewnia dostosowane do warunków antropometrycznych uczniów miejsce do pracy. Krzesła i stoły dopasowane do wzrostu uczniów, spełniające parametry opisane w obowiązującej aktualnie normie PN-EN 1729-1</t>
  </si>
  <si>
    <t>Minimum jedno stanowisko pracy to krzesło z regulacją wysokości oraz stół posiadający możliwość regulacji wysokości blatu oraz kąta jego nachylenia. Blat ma szerokość minimum 75 cm i głębokość minimum 50 cm; nie jest koloru białego, ani wykonany z materiałów błyszczących</t>
  </si>
  <si>
    <t>Pomieszczenie wyposażone jest w meble służące do przechowywania pomocy dydaktycznych. Zapewnione jest miejsce do przechowywania specjalistycznego sprzętu wspomagającego</t>
  </si>
  <si>
    <t>Minimum 20% półek, szafek znajduje się na wysokości od 40 do 110 cm</t>
  </si>
  <si>
    <t>Wykładziny w sali są w stonowanej kolorystyce</t>
  </si>
  <si>
    <t>W sali jest podstawowe wyposażenie umożliwiające realizację procesu dydaktycznego dostosowanego do specjalnych potrzeb</t>
  </si>
  <si>
    <t>2. Standard dostępności ciągów komunikacyjnych</t>
  </si>
  <si>
    <t>W szkole stosowane są rozwiązania o charakterze informacyjnym, pozwalające uczniom odnaleźć się w przestrzeni szkolnej</t>
  </si>
  <si>
    <t>Numeracja i opisy pomieszczeń (nie dotyczy pomieszczeń technicznych) są czytelne zarówno wzrokowo, jak i dotykowo (na przykład: za pomocą druku wypukłego i/lub w alfabecie Braille’a). Oznaczenia są pisane w sposób kontrastowy. Czcionka bezszeryfowa, co najmniej rozmiar 36. Oznaczenia wizualne zgodne są z przyjętym w szkole systemem ACC. Oznaczenia umieszczone są na ścianach po stronie klamki lub bezpośrednio na drzwiach na wysokości minimum 120 cm (dół tabliczki) i maksymalnie 160 cm (góra tabliczki), w odległości 5-10 cm od ościeżnicy drzwi (pomiar od krawędzi ościeżnicy do bliżej położonej krawędzi tabliczki)</t>
  </si>
  <si>
    <t>Szkoła zapewnia dostosowane do warunków antropometrycznych uczniów miejsce do pracy. Krzesła i stoły dopasowane są do wzrostu uczniów, spełniające parametry opisane w obowiązującej aktualnie normie PN-EN 1729-1</t>
  </si>
  <si>
    <t>Minimum jedno stanowisko pracy to krzesło z regulacją wysokości oraz stół posiadający możliwość regulacji wysokości blatu oraz kąta jego nachylenia. Blat ma szerokość minimum 75 cm i głębokość minimum 50 cm, Nie jest koloru białego, ani wykonany z materiałów błyszczących</t>
  </si>
  <si>
    <t>Zapewniona jest dostępność w świetlicy adekwatnego do potrzeb wyposażenia oraz środków nietrwałych służących do zapewnienia opieki, w szczególności uczniom z SPE oraz z niepełnosprawnością</t>
  </si>
  <si>
    <t>Świetlica szkolna posiada wyznaczone strefy, w tym przestrzeń dedykowaną, gdzie można prowadzić zajęcia wymagające ciszy oraz zapewniające ciszę do indywidualnej aktywności uczniów</t>
  </si>
  <si>
    <t>4. Standard dostępności stołówki szkolnej</t>
  </si>
  <si>
    <t>Szkoła zapewnia dostosowane do warunków antropometrycznych uczniów miejsce do spożywania posiłków. Krzesła i stoły dopasowane do wzrostu uczniów, spełniające parametry opisane w obowiązującej aktualnie normie PN-EN 1729-1</t>
  </si>
  <si>
    <t>5. Standard dostępności biblioteki szkolnej</t>
  </si>
  <si>
    <t>Stanowisko pracy nauczyciela biblioteki (np. blat, lada, część biurka) ma długość minimum 90 cm, na wysokości od 65 do 80 cm, wysunięte minimum 30 cm w kierunku, z którego podchodzą uczniowie. Przed miejscem zapewniona jest też przestrzeń manewrowa</t>
  </si>
  <si>
    <t>Minimum jedno stanowisko pracy to krzesło z regulacją wysokości oraz stół posiadający możliwość regulacji wysokości blatu oraz kąta jego nachylenia. Blat ma szerokość minimum 75 cm i głębokość minimum 50 cm,  nie jest koloru białego, ani wykonany z materiałów błyszczących. Lokalizacja stanowiska pozwala na zapewnienie niezbędnej przestrzeni manewrowej</t>
  </si>
  <si>
    <t>Stanowiska dla uczniów posiadają możliwość oświetlenia punktowego</t>
  </si>
  <si>
    <t>Szkoła zapewnia dostęp do lektur szkolnych oraz wybranych książek także w formacie e-booka/audiobooka</t>
  </si>
  <si>
    <t>6. Standard dostępności gabinetu profilaktyki zdrowotnej</t>
  </si>
  <si>
    <t>Gabinet jest wyposażony w kozetkę z regulowaną wysokością</t>
  </si>
  <si>
    <t>Dostępne są pomoce do komunikacji wspomagającej i alternatywnej (ACC)</t>
  </si>
  <si>
    <t>7. Standard dostępności gabinetów specjalistycznych</t>
  </si>
  <si>
    <t>Kadra ma zapewniony sprzęt komputerowy wraz z oprogramowaniem oraz urządzenia multimedialne, np.: mikrofon, głośniki, dyktafon czy peryferyjne: drukarka, laminarka</t>
  </si>
  <si>
    <t>Kadra ma zapewnione baterie testowe (standaryzowane narzędzia diagnostyczne, narzędzia pozwalające przeprowadzić testy przesiewowe) m.in. do diagnozy logopedycznej, umiejętności szkolnych, rozwoju poznawczego i oceny umiejętności społeczno-emocjonalnych, metod rozwoju psychomotorycznego</t>
  </si>
  <si>
    <t>Kadra ma zapewnione narzędzia i programy: logopedyczne, narzędzia i programy do terapii pedagogicznej i psychologicznej, inne pozwalające na realizację wsparcia minimum w aspekcie poznawczym, sensoryczno-motorycznym, emocjonalno-społecznym oraz komunikacyjnym</t>
  </si>
  <si>
    <t>Kadra ma zapewnione środki nietrwałe, umożliwiające sprawną realizację bieżących zadań w odniesieniu do potrzeb osób korzystających z pomocy</t>
  </si>
  <si>
    <t>W pomieszczeniu znajdują się meble służące do przechowywania pomocy dydaktycznych z zamykanymi szafkami lub szufladami (dostępne dla osoby prowadzącej zajęcia)</t>
  </si>
  <si>
    <t>Minimum 20% mebli zlokalizowanych w gabinecie (szafki, półki i inne miejsca przechowywania m.in pomocy dydaktycznych) jest umieszczone na poziomie od 40 do 110 cm nad poziomem posadzki</t>
  </si>
  <si>
    <t>Wyznaczona jest przestrzeń „wolna” do pracy z uczniem w pozycji innej niż praca przy biurku, czyli miejsce do pracy na poziomie podłogi (niezbędne wyposażenie, np.: wykładzina dywanowa lub dywan, materace, poduchy lub pufy)</t>
  </si>
  <si>
    <t>8. Standard dostępności przestrzeni wyciszenia</t>
  </si>
  <si>
    <t>W szkole jest wyznaczone i wyposażane miejsce wyciszenia, służące bezpiecznemu opanowaniu ataku agresji oraz uspokojenia się</t>
  </si>
  <si>
    <t>Miejsce wyciszenia wyposażone jest w materace, pufy, poduszki, fotel lub kanapę, kołdrę obciążeniową, namiot/tipi, słuchawki lub inne rozwiązania, pozwalające na odizolowanie się od bodźców zewnętrznych, urządzenie z funkcją huśtania lub inne do stymulacji przedsionkowej czy sensorycznej, woreczki SOS itp.</t>
  </si>
  <si>
    <t>Miejsce wyciszenia wyposażone jest w wykładzinę podłogową lub dywan</t>
  </si>
  <si>
    <t>Miejsce wyciszenia wyposażone jest w rozwiązania umożliwiające kontrolowanie natężenie światła: rolety w oknach, oświetlenie punktowe</t>
  </si>
  <si>
    <t>W szkole wyznaczony jest (kąciki wyciszenia) w minimum jednej wybranej sali lekcyjnej, dające m.in. możliwość odseparowania od bodźców zewnętrznych w trakcie zajęć (np. zastosowanie mebli wykonanych z materiałów mających właściwości tłumienia dźwięków)</t>
  </si>
  <si>
    <t>Miejsce (kącik wyciszenia) wyposażony jest np. w parawan, kotarę. Przestrzeń wyposażona jest w rozwiązania umożliwiające przyjęcie pozycji alternatywnej do siedzenia przy stole lekcyjnym oraz m.in. umożliwienie stymulacji przedsionkowej czy sensorycznej</t>
  </si>
  <si>
    <t>9. Standard bezpieczeństwa przeciwpożarowego i ewakuacji</t>
  </si>
  <si>
    <t>W szkole obowiązuje instrukcja bezpieczeństwa pożarowego, uwzględniająca także specjalne potrzeby wynikające z niepełnosprawności oraz sposób reagowania i działania</t>
  </si>
  <si>
    <t>Szkoła posiada oznakowanie dróg i wyjść przeciwpożarowych</t>
  </si>
  <si>
    <t>W szkole organizuje się cyklicznie próbną ewakuację obiektów co najmniej jeden raz na rok</t>
  </si>
  <si>
    <t xml:space="preserve">1. </t>
  </si>
  <si>
    <t>Nazwa OP</t>
  </si>
  <si>
    <t xml:space="preserve">2. </t>
  </si>
  <si>
    <t xml:space="preserve">3. </t>
  </si>
  <si>
    <t>4.</t>
  </si>
  <si>
    <t>…............................................................................................................................................................</t>
  </si>
  <si>
    <t>DANE ZGŁASZANYCH SZKÓŁ</t>
  </si>
  <si>
    <t>* proszę wpisać SzP, która deklaruje osiągnięcie 100% poziomu postawowego/średniego/ zaawansowanego</t>
  </si>
  <si>
    <t>** proszę wpisać pozostałe SzP, które deklarują osiągnięcie co najmniej 60% poziomu podstawowego/średniego/zaawasowanego</t>
  </si>
  <si>
    <t>FORMULARZ SAMOOCENY</t>
  </si>
  <si>
    <t>TAK</t>
  </si>
  <si>
    <t>3. Standard dostępności pomieszczeń świetlicowych</t>
  </si>
  <si>
    <t>Obszar</t>
  </si>
  <si>
    <t>Lp.</t>
  </si>
  <si>
    <t>STANDARD DOSTĘPNOŚCI DOJŚCIA DO OBIEKTÓW OŚWIATOWYCH</t>
  </si>
  <si>
    <t>STANDARD DOSTĘPNOŚCI WEJŚĆ DO BUDYNKU</t>
  </si>
  <si>
    <t>STANDARD DOSTĘPNOŚCI SZATNI</t>
  </si>
  <si>
    <t>STANDARD DOSTĘPNOŚCI KOMUNIKACJI POZIOMEJ</t>
  </si>
  <si>
    <t>STANDARD DOSTĘPNOŚCI KOMUNIKACJI PIONOWEJ</t>
  </si>
  <si>
    <t>STANDARD DOSTĘPNOŚCI SAL LEKCYJNYCH</t>
  </si>
  <si>
    <t>STANDARD DOSTĘPNOŚCI SAL SPORTOWYCH</t>
  </si>
  <si>
    <t>STANDARD DOSTĘPNOŚCI BIBLIOTEKI SZKOLNEJ</t>
  </si>
  <si>
    <t>STANDARD DOSTĘPNOŚCI SAL REWALIDACYJNYCH</t>
  </si>
  <si>
    <t>STANDARD DOSTĘPNOŚCI POMIESZCZEŃ SANITARNYCH</t>
  </si>
  <si>
    <t>STANDARD DOSTĘPNOŚCI WYPOSAŻENIA SAL EDUKACYJNYCH</t>
  </si>
  <si>
    <t>STANDARD DOSTĘPNOŚCI CIĄGÓW KOMUNIKACYJNYCH</t>
  </si>
  <si>
    <t>STANDARD DOSTOSOWANIA POMIESZCZEŃ ŚWIETLICOWYCH</t>
  </si>
  <si>
    <t>STANDARD DOSTĘPNOŚCI STOŁÓWKI SZKOLNEJ</t>
  </si>
  <si>
    <t>STANDARD DOSTĘPNOŚCI GABINETÓW SPECJALISTYCZNYCH</t>
  </si>
  <si>
    <t>STANDARD DOSTĘPNOŚCI PRZESTRZENI WYCISZENIA</t>
  </si>
  <si>
    <t xml:space="preserve">STANDARD BEZPIECZEŃSTWA PRZECIWPOŻAROWEGO I EWAKUACJI </t>
  </si>
  <si>
    <t>STANDARD DOSTĘPNOŚCI DOJŚCIA DO OBIEKTÓW OŚWIATOWYCH *( standard obligatoryjny)</t>
  </si>
  <si>
    <t>STANDARD DOSTĘPNOŚCI WEJŚĆ DO BUDYNKU*( standard obligatoryjny)</t>
  </si>
  <si>
    <t>STANDARD DOSTĘPNOŚCI KOMUNIKACJI PIONOWEJ*(nie ma konieczności zakupu urządzenia (np. schodołazu) dla każdej zgłaszanej szkoły, dopuszczalne jest  jego wypożyczenie od OP)</t>
  </si>
  <si>
    <t>STANDARD DOSTĘPNOŚCI ŚWIETLICY SZKOLNEJ</t>
  </si>
  <si>
    <t>STANDARD DOSTĘPNOŚCI WYPOSAŻENIA SAL LEKCYJNYCH</t>
  </si>
  <si>
    <t>STANDARD DOSTĘPNOŚCI POMIESZCZEŃ ŚWIETLICOWYCH</t>
  </si>
  <si>
    <t>STANDARD DOSTĘPNOŚCI GABINETU PROFILAKTYKI ZDROWOTNEJ</t>
  </si>
  <si>
    <t>OBSZAR EDUKACYJNO-SPOŁECZNY</t>
  </si>
  <si>
    <t>STANDARD ROZPOZNAWANIA INDYWIDUALNYCH POTRZEB EDUKACYJNYCH UCZNIÓW</t>
  </si>
  <si>
    <t>STANDARD REALIZACJI UKIERUNKOWANEGO WSPARCIA</t>
  </si>
  <si>
    <t>STANDARD ROZPOZNAWANIA INDYWIDUALNYCH POTRZEB EDUKACYJNYCH UCZNIÓW, PROWADZENIA OCENY FUNKCJONALNEJ I KONSULTACJI SZKOLNYCH</t>
  </si>
  <si>
    <t>STANDARD W ZAKRESIE PRZYGOTOWANIA I EWALUACJI WSPARCIA DLA UCZNIÓW POSIADAJĄCYCH ORZECZENIE O POTRZEBIE KSZTAŁCENIA SPECJALNEGO LUB POTRZEBIE ZAJĘĆ REWALIDACYJNO-WYCHOWAWCZYCH</t>
  </si>
  <si>
    <t>STANDARD PROWADZENIA ZAJĘĆ EDUKACYJNYCH</t>
  </si>
  <si>
    <t>STANDARD INDYWIDUALIZACJI PROCESU KSZTAŁCENIA</t>
  </si>
  <si>
    <t>STANDARD W ZAKRESIE WSPARCIA DODATKOWEJ OSOBY DOROSŁEJ: NAUCZYCIELA WSPÓŁORGANIZUJĄCEGO PROCES KSZTAŁCENIA UCZNIÓW, SPECJALISTY, POMOCY NAUCZYCIELA</t>
  </si>
  <si>
    <t>STANDARD PROWADZENIA REWALIDACJI ORAZ ZAJĘĆ SOCJOTERAPEUTYCZNYCH I RESOCJALIZACYJNYCH</t>
  </si>
  <si>
    <t>STANDARD UDZIELANIA POMOCY PSYCHOLOGICZNO-PEDAGOGICZNEJ UCZNIOM</t>
  </si>
  <si>
    <t>STANDARD UDZIELANIA POMOCY PSYCHOLOGICZNO-PEDAGOGICZNEJ DLA RODZICÓW</t>
  </si>
  <si>
    <t>STANDARD ORGANIZACJI ZAJĘĆ REALIZOWANYCH INDYWIDUALNIE/W MAŁEJ GRUPIE UCZNIÓW I ZINDYWIDUALIZOWANEJ ŚCIEŻKI KSZTAŁCENIA</t>
  </si>
  <si>
    <t>STANDARD W ZAKRESIE STOSOWANIA ALTERNATYWNYCH I WSPOMAGAJĄCYCH METOD I FORM KOMUNIKACJI ORAZ WSPARCIA WIZUALNEGO</t>
  </si>
  <si>
    <t>STANDARD ORGANIZACJI DZIAŁAŃ WYCHOWAWCZO-PROFILAKTYCZNYCH</t>
  </si>
  <si>
    <t>STANDARD BUDOWANIA RELACJI RÓWIEŚNICZYCH</t>
  </si>
  <si>
    <t>STANDARD ORGANIZACJI ZAJĘĆ OPIEKUŃCZYCH W DNI WOLNE OD ZAJĘĆ DYDAKTYCZNYCH</t>
  </si>
  <si>
    <t>STANDARD ZAJĘĆ ŚWIETLICOWYCH</t>
  </si>
  <si>
    <t>STANDARD OPIEKI W TRAKCIE PRZERW</t>
  </si>
  <si>
    <t>STANDARD ORGANIZACJI ZAJĘĆ DODATKOWYCH, ROZWIJAJĄCYCH ZAINTERESOWANIA</t>
  </si>
  <si>
    <t>STANDARD PRACY STOŁÓWKI SZKOLNEJ, Z UWZGLĘDNIENIEM DIET SPECJALISTYCZNYCH</t>
  </si>
  <si>
    <t>STANDARD ORGANIZACJI DZIAŁAŃ Z ZAKRESU PROFILAKTYKI ZDROWIA ORAZ ORGANIZACJI GABINETU PROFILAKTYKI ZDROWOTNEJ</t>
  </si>
  <si>
    <t>STANDARD ORGANIZACJI WYCIECZEK I WYJŚĆ SZKOLNYCH</t>
  </si>
  <si>
    <t>OBSZAR ORGANIZACYJNY</t>
  </si>
  <si>
    <t>STANDARD DZIAŁALNOŚCI LIDERA DOSTĘPNOŚCI</t>
  </si>
  <si>
    <t>STANDARD OPRACOWANIA I WDROŻENIA INDYWIDUALNEGO PLANU POPRAWY DOSTĘPNOŚCI SZKOŁY</t>
  </si>
  <si>
    <t>STANDARD WSPÓŁPRACY Z ORGANEM PROWADZĄCYM</t>
  </si>
  <si>
    <t>STANDARD TWORZENIA/MODYFIKACJI WENĘTRZNYCH DOKUMENTÓW SZKOLNYCH (PROCEDUR) NA POTRZEBY POPRAWY DOSTĘPNOŚCI</t>
  </si>
  <si>
    <t>STANDARD ZAPEWNIANIA DOSTĘPNOŚCI W MIEJSCU NIEDOSTĘPNYM</t>
  </si>
  <si>
    <t>STANDARD DZIAŁANIA WSZYSTKICH NAUCZYCIELI</t>
  </si>
  <si>
    <t>STANDARD DZIAŁANIA POMOCY NAUCZYCIELA</t>
  </si>
  <si>
    <t>STANDARD PRZYDZIELANIA WSPARCIA WYNIKAJĄCEGO Z INDYWIDUALNEGO PLANU EDUKACYJNO-TERAPEUTYCZNEGO</t>
  </si>
  <si>
    <t>STANDARD ZATRUDNIANIA SPECJALISTÓW</t>
  </si>
  <si>
    <t>STANDARD ZATRUDNIANIA PERSONELU MEDYCZNEGO W SZKOLE</t>
  </si>
  <si>
    <t>STANDARD WSPÓŁPRACY Z RODZICAMI/OPIEKUNAMI PRAWNYMI</t>
  </si>
  <si>
    <t>STANDARD PODNOSZENIA ŚWIADOMOŚCI KADRY W ZAKRESIE DOSTĘPNOŚCI I EDUKACJI DLA WSZYSTKICH</t>
  </si>
  <si>
    <t>STANDARD IDENTYFIKACJI I ANALIZY POTRZEB SZKOLENIOWYCH W OBSZARZE ZWIĄZANYM ZE ZWIĘKSZANIEM DOSTĘPNOŚCI</t>
  </si>
  <si>
    <t>STANDARD PODNOSZENIA KOMPETENCJI I KWALIFIKACJI KADRY</t>
  </si>
  <si>
    <t>STANDARD DOSTĘPNOŚCI CYFROWEJ I INFORMACYJNEJ</t>
  </si>
  <si>
    <t>STANDARD MONITOROWANIA POTRZEB I INFORMOWANIA O DOWOZACH</t>
  </si>
  <si>
    <t>STANDARD ORGANIZACJI DOWOZU</t>
  </si>
  <si>
    <t>STANDARD W ZAKRESIE ŚRODKÓW TECHNICZNYCH I WYPOSAŻENIA POJAZDÓW</t>
  </si>
  <si>
    <t>STANDARD OPIEKI W TRAKCIE DOWOZÓW</t>
  </si>
  <si>
    <t>Wartość środków  potrzebna do osiągniecia standardu</t>
  </si>
  <si>
    <t>OP deklaruje spełnienie 100% standardu na dzień zakończenia przedsięwzięcia TAK/NIE</t>
  </si>
  <si>
    <t>w tym kwota finansowania standardu z grantu</t>
  </si>
  <si>
    <t>w tym  kwota finansowana z innych źródeł (np. środki własne)</t>
  </si>
  <si>
    <t>POZIOM PODSTAWOWY</t>
  </si>
  <si>
    <t>OBSZAR</t>
  </si>
  <si>
    <t>LP.</t>
  </si>
  <si>
    <t>PEŁNA NAZWA STANDARDU ZGODNIE Z MODELEM DOSTĘPNEJ SZKOŁY</t>
  </si>
  <si>
    <t>OP deklaruje spełnienie 100% standardu na dzień zakończenia przedsięwzięcia TAK</t>
  </si>
  <si>
    <t>OBSZAR ARCHITEKTO-NICZNY</t>
  </si>
  <si>
    <t>LICZBA UZYSKANYCH PUNKTÓW</t>
  </si>
  <si>
    <t>ZGŁASZANE SZKOŁY PODSTAWOWE</t>
  </si>
  <si>
    <t>POZIOM ŚREDNI</t>
  </si>
  <si>
    <t>LP</t>
  </si>
  <si>
    <t>STANDARD DOSTĘPNOŚCI OTOCZENIA OBIEKTÓW OŚWIATOWYCH - TERENY SPORTOWE I REKREACYJNE</t>
  </si>
  <si>
    <t>STANDARD DOSTĘPNOŚCI PRZESTRZENI DO PROWADZENIA ZAJĘĆ W SFERZE MOTORYCZNEJ, SENSORYCZNEJ I POZNAWCZEJ</t>
  </si>
  <si>
    <t>OBSZAR EDUKACYJNO- SPOŁECZNY</t>
  </si>
  <si>
    <t>STANDARD W ZAKRESIE DOSTOSOWANIA FORMY ZAJĘĆ REWALIDACYJNYCH I Z POMOCY PSYCHOLOGICZNO-PEDAGOGICZNEJ POPRZEZ REALIZACJĘ ICH W MNIEJSZYCH GRUPACH LUB INDYWIDUALNIE</t>
  </si>
  <si>
    <t>STANDARD REALIZACJI DODATKOWYCH (PONAD WYMIAR OKREŚLONY W PRAWIE) ZAJĘĆ Z JĘZYKA POLSKIEGO DLA DZIECI, KTÓRE DOTYCHCZAS UCZĘSZCZAŁY DO SZKÓŁ POZA GRANICAMI POLSKI</t>
  </si>
  <si>
    <t>STANDARD ORGANIZACJI ZAJĘĆ SPORTOWYCH</t>
  </si>
  <si>
    <t>STANDARD REALIZACJI ZAJĘĆ POZALEKCYJNYCH, DODATKOWYCH, ROZWIJAJĄCYCH ZAINTERESOWANIA, PROWADZONYCH PRZEZ OSOBY, KTÓRE NIE SĄ PRACOWNIKAMI SZKOŁY</t>
  </si>
  <si>
    <t>STANDARD DOSTĘPNOŚCI SZKOŁY JAKO MIEJSCA PRACY</t>
  </si>
  <si>
    <t>STANDARD PRACY ZESPOŁU POMOCY DORAŹNEJ</t>
  </si>
  <si>
    <t>STANDARD EWALUACJI REALIZACJI IPE, IPPD I/LUB WCZEŚNIEJ WPROWADZONYCH ROZWIĄZAŃ/STRATEGII W OBSZARZE REALIZACJI INDYWIDUALNYCH POTRZEB EDUKACYJNYCH</t>
  </si>
  <si>
    <t>STANDARD PODNOSZENIA ŚWIADOMOŚCI KADRY W ZAKRESIE NIWELOWANIA BARIER W PROCESIE EDUKACJI</t>
  </si>
  <si>
    <t>POZIOM ZAAWANSOWANY</t>
  </si>
  <si>
    <t>STANDARD DOSTĘPNOSCI BIBLIOTEKI SZKOLENEJ</t>
  </si>
  <si>
    <t>STANDARD WYMIANY DOŚWIADCZEŃ Z INNYMI SZKOŁAMI W ZAKRESIE EDUKACJI WŁĄCZAJĄCEJ</t>
  </si>
  <si>
    <t>STANDARD WSPARCIA MERYTORYCZNEGO Z ZAKRESU EDUKACJI WŁĄCZAJĄCEJ- DZIAŁANIA POZASZKOLNE</t>
  </si>
  <si>
    <t>STANDARD ORGANIZACJI WARSZTATÓW, GRUPY WSPARCIA DLA RODZICÓW I RODZIN</t>
  </si>
  <si>
    <t>STANDARD POWOŁYWANIA I FUNKCJONOWANIA CENTRUM WSPARCIA EDUKACJI WŁĄCZAJĄCEJ</t>
  </si>
  <si>
    <t>STANDARD ZAJĘĆ OPIEKUŃCZYCH W OKRESACH FERYJNYCH "LATO/ZIMA W MIEŚCIE"</t>
  </si>
  <si>
    <t>STANDARD ZATRUDNIANIA W SZKOLE OSÓB NIEBĘDĄCYCH NAUCZYCIELAMI, A ŚWIADCZĄCYCH INDYWIDUALNE WSPARCIE DLA UCZNIÓW</t>
  </si>
  <si>
    <t>STANDARD WSPÓŁDZIELENIA ZASOBÓW</t>
  </si>
  <si>
    <t>STANDARD DZIELENIA SIĘ WIEDZĄ I ROZWIĄZANIAMI W ZAKRESIE ZWIĘKSZANIA DOSTĘPNOŚCI I PRACY Z RÓŻNORODNĄ GRUPĄ UCZNIÓW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</si>
  <si>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</si>
  <si>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</si>
  <si>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</si>
  <si>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</si>
  <si>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</si>
  <si>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</si>
  <si>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</si>
  <si>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</si>
  <si>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</si>
  <si>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</si>
  <si>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</si>
  <si>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</si>
  <si>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SUMA PUNKTÓW W OBSZARZE ARCHITEKTONICZNYM </t>
  </si>
  <si>
    <t xml:space="preserve">SUMA PUNKTÓW W OBSZARZE TECHNICZNYM </t>
  </si>
  <si>
    <t>ŁĄCZNA KWOTA WNIOSKOWANEGO GRANTU (POZIOM PODSTAWOWY)</t>
  </si>
  <si>
    <t>ŁĄCZNA KWOTA WNIOSKOWANEGO GRANTU (POZIOM ŚREDNI)</t>
  </si>
  <si>
    <t>ŁĄCZNA KWOTA WNIOSKOWANEGO GRANTU (POZIOM ZAAWANSOWANY)</t>
  </si>
  <si>
    <r>
      <rPr>
        <b/>
        <sz val="13"/>
        <color theme="1"/>
        <rFont val="Calibri"/>
        <family val="2"/>
        <scheme val="minor"/>
      </rPr>
      <t>SPEŁNIENIE WYMAGAŃ</t>
    </r>
    <r>
      <rPr>
        <sz val="13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(proszę wybrać odpowiedź "TAK", "NIE" lub "NIE DOTYCZY"</t>
    </r>
  </si>
  <si>
    <t>ARKUSZ I: DANE PODSTAWOWE</t>
  </si>
  <si>
    <t>ARKUSZ II: OBSZAR ARCHITEKTONICZNY</t>
  </si>
  <si>
    <t>ARKUSZ III: OBSZAR TECHNICZNY</t>
  </si>
  <si>
    <t>CZĘŚĆ I: UZYSKANE PUNKTY W OBSZARZE ARCHITEKTONICZNYM I TECHNICZNYM</t>
  </si>
  <si>
    <t>CZĘŚĆ II: DEKLARACJA STANDARDÓW I SZACOWANY BUDŻET POZIOM PODSTAWOWY</t>
  </si>
  <si>
    <t>CZĘŚĆ I: DEKLARACJA STANDARDÓW I SZACOWANY BUDŻET-POZIOM ŚREDNI</t>
  </si>
  <si>
    <t>CZĘŚĆ II: DELKARACJA STANDARDÓW I SZACOWANY BUDŻET- POZIOM ZAAWANSOWANY</t>
  </si>
  <si>
    <t>LICZBA UZYSKANYCH PUNKTÓW W STANDARDZIE</t>
  </si>
  <si>
    <t xml:space="preserve"> </t>
  </si>
  <si>
    <t>Szerokość furtki wynosi minimum 90 cm*</t>
  </si>
  <si>
    <t>*</t>
  </si>
  <si>
    <t>w przypadku wybrania "NIE DOTYCZY", należy wybrać "NIE DOTYCZY" również w wymaganiu obligatoryjnym nr 7</t>
  </si>
  <si>
    <t>Na terenie szkoły zlokalizowane jest min. jedno miejsce postojowe przeznaczone dla OzN</t>
  </si>
  <si>
    <t>Powierzchnia miejsca postojowego jest wymalowana na niebiesko i oznaczona symbolem osoby na wózku</t>
  </si>
  <si>
    <t>Główne wejście do budynku jest z poziomu terenu</t>
  </si>
  <si>
    <t>Wykładziny w sali są trwale przymocowane do podłoża*</t>
  </si>
  <si>
    <t>Kadra ma zapewnione pomoce dydaktyczne do diagnozy i prowadzenia zajęć, m.in. logopedycznych, psychologicznych, pedagogicznych i innych wynikających z zdiagnozowanych potrzeb</t>
  </si>
  <si>
    <t>NIE DOTYCZY</t>
  </si>
  <si>
    <t>**</t>
  </si>
  <si>
    <t>w przypadku wybrania "NIE DOTYCZY", należy wybrać "NIE DOTYCZY" również w wymaganiu obligatoryjnym nr 26</t>
  </si>
  <si>
    <t>Szklane drzwi oznaczone są pasami kontrastującymi***</t>
  </si>
  <si>
    <t>***</t>
  </si>
  <si>
    <t>w przypadku wybrania "NIE DOTYCZY", należy wybrać "NIE DOTYCZY" również w wymaganiach obligatoryjnych nr 31-34</t>
  </si>
  <si>
    <r>
      <rPr>
        <b/>
        <sz val="13"/>
        <color theme="1"/>
        <rFont val="Calibri"/>
        <family val="2"/>
        <scheme val="minor"/>
      </rPr>
      <t>SPEŁNIENIE WYMAGAŃ</t>
    </r>
    <r>
      <rPr>
        <sz val="13"/>
        <color theme="1"/>
        <rFont val="Calibri"/>
        <family val="2"/>
        <scheme val="minor"/>
      </rPr>
      <t xml:space="preserve">                                                     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(proszę wybrać odpowiedź "TAK" lub"NIE", w przypadku tego standardu nie ma możliwości wyboru odpowiedzi                   "NIE DOTYCZY")</t>
    </r>
  </si>
  <si>
    <r>
      <rPr>
        <b/>
        <sz val="13"/>
        <color theme="1"/>
        <rFont val="Calibri"/>
        <family val="2"/>
        <scheme val="minor"/>
      </rPr>
      <t>SPEŁNIENIE WYMAGAŃ</t>
    </r>
    <r>
      <rPr>
        <sz val="13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(proszę wybrać odpowiedź "TAK", "NIE" lub "NIE DOTYCZY")</t>
    </r>
  </si>
  <si>
    <r>
      <t xml:space="preserve">SPEŁNIENIE WYMAGAŃ     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(proszę wybrać odpowiedź "TAK" lub"NIE", w przypadku tego standardu nie ma możliwości wyboru odpowiedzi                   "NIE DOTYCZY")</t>
    </r>
  </si>
  <si>
    <r>
      <rPr>
        <b/>
        <sz val="13"/>
        <color theme="1"/>
        <rFont val="Calibri"/>
        <family val="2"/>
        <scheme val="minor"/>
      </rPr>
      <t xml:space="preserve">SPEŁNIENIE WYMAGAŃ     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(proszę wybrać odpowiedź "TAK" lub"NIE", w przypadku tego standardu nie ma możliwości wyboru odpowiedzi                   "NIE DOTYCZY")</t>
    </r>
  </si>
  <si>
    <t>Zapewniony jest środek transportu na wszystkie kondygnacje (np. schodołaz)****</t>
  </si>
  <si>
    <t>w przypadku wybrania "NIE DOTYCZY", należy wybrać "NIE DOTYCZY" również w wymaganiach obligatoryjnych nr 3-11</t>
  </si>
  <si>
    <t>****</t>
  </si>
  <si>
    <t>Przy wejściu do budynku znajduje się "plac przedwejściowy”, w obrębie którego są takie elementy jak siedziska czy stojaki na rowery. Elementy ustawiono poza trasą wolną od przeszkód</t>
  </si>
  <si>
    <t>Wymiary stanowiska (miejsca postojowego) wynoszą: 1) miejsca postojowe prostopadłe do osi jezdni o wymiarach wynoszących co najmniej szerokość 3,6 m i długość 5 m; 2)  miejsca postojowe wzdłuż jezdni o wymiarach wynoszących co najmniej szerokość 3,6 m i długość 6 m</t>
  </si>
  <si>
    <t xml:space="preserve">Wysunięta poręcz jest zakończona ,,na okrągło” w kierunku ściany lub podłoża lub w inny sposób ,,zapewniający bezpieczne użytkowanie” </t>
  </si>
  <si>
    <t>Wejście do budynku prowadzi przez przedsionek/wiatrołap lub hol, gdzie nie znajdują się żadne elementy, które mogą ograniczyć poruszanie się użytkowników. Pomieszczenie oświetlone (sztuczne lub/i naturalne)**</t>
  </si>
  <si>
    <t>Jedno skrzydło drzwiowe ma min. 90 cm szerokość</t>
  </si>
  <si>
    <t>Stopnie są proste, pełne (bez wystających zwisów, nosków, podcięć)</t>
  </si>
  <si>
    <t>Krawędź pierwszego i ostatniego stopnia biegu schodowego jest oznaczona kontrastowym pasem o szerokości min. 5 cm</t>
  </si>
  <si>
    <t>Balustrady mają wysokość 110 cm i prześwit lub otwory pomiędzy elementami, nie większe niż 12 cm</t>
  </si>
  <si>
    <t>W szkole znajduje się pomieszczenie dla psychologa i pedagoga, logopedy</t>
  </si>
  <si>
    <t>OP deklaruje spełnienie min. 60% poziomu na dzień zakończenia przedsięwzięcia TAK/NIE</t>
  </si>
  <si>
    <t>W gabinecie dostępny jest telefon służący do kontaktów personelu z rodzicami/opiekunami prawnymi uczniów</t>
  </si>
  <si>
    <t>w przypadku wybrania "NIE DOTYCZY", należy wybrać "NIE DOTYCZY" również w wymaganiu obligatoryjnym nr 6</t>
  </si>
  <si>
    <t>Wykładziny w sali są trwale przymocowane do podłoża **</t>
  </si>
  <si>
    <r>
      <rPr>
        <b/>
        <sz val="13"/>
        <color theme="1"/>
        <rFont val="Calibri"/>
        <family val="2"/>
        <scheme val="minor"/>
      </rPr>
      <t xml:space="preserve">SPEŁNIENIE WYMAGAŃ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(proszę wybrać odpowiedź "TAK" lub "NIE", w przypadku tego standardu nie ma możliwości wyboru odpowiedzi                      "NIE DOTYCZY")</t>
    </r>
  </si>
  <si>
    <r>
      <rPr>
        <b/>
        <sz val="13"/>
        <color theme="1"/>
        <rFont val="Calibri"/>
        <family val="2"/>
        <scheme val="minor"/>
      </rPr>
      <t>SPEŁNIENIE WYMAGAŃ</t>
    </r>
    <r>
      <rPr>
        <sz val="13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(proszę wybrać odpowiedź "TAK" lub "NIE", w przypadku tego standardu nie ma możliwości wyboru odpowiedzi                      "NIE DOTYCZY")</t>
    </r>
  </si>
  <si>
    <r>
      <t xml:space="preserve">SPEŁNIENIE WYMAGAŃ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  (proszę wybrać odpowiedź "TAK" lub "NIE", w przypadku tego standardu nie ma możliwości wyboru odpowiedzi               "NIE DOTYCZY")</t>
    </r>
  </si>
  <si>
    <t>Na zakończeniu pochylni przewidziano powierzchnię o wymiarach nie mniejszych niż 150 x 150 cm poza polem otwierania skrzydła drzwi wejściowych do budynku</t>
  </si>
  <si>
    <t>Po obu stronach pochylni są poręcze na wysokości 75 i 90 cm od płaszczyzny ruchu</t>
  </si>
  <si>
    <t>W szkole funkcjonuje gabinet specjalistyczny</t>
  </si>
  <si>
    <t>Minimum jedno stanowisko pracy dla ucznia to krzesło z regulacją wysokości oraz stół posiadający możliwość regulacji wysokości blatu oraz kąta jego nachylenia. Blat ma szerokość minimum 75 cm i głębokość minimum 50 cm, nie jest koloru białego, ani wykonany z materiałów błyszczących</t>
  </si>
  <si>
    <t>Meble w gabinecie, m.in. krzesło – jeżeli występują to - z regulacją wysokości oraz stół posiadający możliwość regulacji wysokości blatu oraz kąta jego nachylenia. Blat ma szerokość minimum 75 cm i głębokość minimum 50 cm. Nie powinien być koloru białego, ani wykonany z materiałów błyszczących (odbijających światło)</t>
  </si>
  <si>
    <t>Minimum jedno stanowisko pracy to krzesło z regulacją wysokości oraz stół posiadający możliwość regulacji wysokości blatu. Blat ma szerokość minimum 75 cm i głębokość minimum 50 cm; nie jest koloru białego, ani wykonany z materiałów błyszczących</t>
  </si>
  <si>
    <r>
      <rPr>
        <b/>
        <sz val="11"/>
        <color theme="1"/>
        <rFont val="Calibri"/>
        <family val="2"/>
        <charset val="238"/>
        <scheme val="minor"/>
      </rPr>
      <t>Dane adresowe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9"/>
        <color theme="1"/>
        <rFont val="Calibri"/>
        <family val="2"/>
        <charset val="238"/>
        <scheme val="minor"/>
      </rPr>
      <t>(ulica, numer budynku, numer lokalu, kod pocztowy, miejscowość)</t>
    </r>
  </si>
  <si>
    <r>
      <rPr>
        <b/>
        <sz val="11"/>
        <color theme="1"/>
        <rFont val="Calibri"/>
        <family val="2"/>
        <charset val="238"/>
        <scheme val="minor"/>
      </rPr>
      <t xml:space="preserve">Osoba/y uprawniona/e do podejmowania decyzji w imieniu OP 
</t>
    </r>
    <r>
      <rPr>
        <i/>
        <sz val="9"/>
        <color theme="1"/>
        <rFont val="Calibri"/>
        <family val="2"/>
        <charset val="238"/>
        <scheme val="minor"/>
      </rPr>
      <t>(imię, nazwisko, numer telefonu, adres e-mail)</t>
    </r>
  </si>
  <si>
    <r>
      <rPr>
        <b/>
        <sz val="11"/>
        <color theme="1"/>
        <rFont val="Calibri"/>
        <family val="2"/>
        <charset val="238"/>
        <scheme val="minor"/>
      </rPr>
      <t>Osoba do kontaktów roboczych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9"/>
        <color theme="1"/>
        <rFont val="Calibri"/>
        <family val="2"/>
        <charset val="238"/>
        <scheme val="minor"/>
      </rPr>
      <t>(imię, nazwisko, numer telefonu, adres e-mail)</t>
    </r>
  </si>
  <si>
    <r>
      <rPr>
        <b/>
        <sz val="11"/>
        <color theme="1"/>
        <rFont val="Calibri"/>
        <family val="2"/>
        <charset val="238"/>
        <scheme val="minor"/>
      </rPr>
      <t>Pierwsza SzP*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i/>
        <sz val="9"/>
        <color theme="1"/>
        <rFont val="Calibri"/>
        <family val="2"/>
        <charset val="238"/>
        <scheme val="minor"/>
      </rPr>
      <t>(nazwa szkoły, adres: ulica, numer budynku, numer lokalu, 
kod pocztowy, miejscowość)</t>
    </r>
  </si>
  <si>
    <r>
      <rPr>
        <b/>
        <sz val="11"/>
        <color theme="1"/>
        <rFont val="Calibri"/>
        <family val="2"/>
        <charset val="238"/>
        <scheme val="minor"/>
      </rPr>
      <t>Druga SzP**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9"/>
        <color theme="1"/>
        <rFont val="Calibri"/>
        <family val="2"/>
        <charset val="238"/>
        <scheme val="minor"/>
      </rPr>
      <t>(nazwa szkoły, adres: ulica, numer budynku, numer lokalu, 
kod pocztowy, miejscowość)</t>
    </r>
  </si>
  <si>
    <r>
      <rPr>
        <b/>
        <sz val="11"/>
        <color theme="1"/>
        <rFont val="Calibri"/>
        <family val="2"/>
        <charset val="238"/>
        <scheme val="minor"/>
      </rPr>
      <t>Trzecia SzP**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9"/>
        <color theme="1"/>
        <rFont val="Calibri"/>
        <family val="2"/>
        <charset val="238"/>
        <scheme val="minor"/>
      </rPr>
      <t>(nazwa szkoły, adres: ulica, numer budynku, numer lokalu, 
kod pocztowy, miejscowość)</t>
    </r>
  </si>
  <si>
    <r>
      <rPr>
        <b/>
        <sz val="11"/>
        <color theme="1"/>
        <rFont val="Calibri"/>
        <family val="2"/>
        <charset val="238"/>
        <scheme val="minor"/>
      </rPr>
      <t>Czwarta SzP</t>
    </r>
    <r>
      <rPr>
        <sz val="11"/>
        <color theme="1"/>
        <rFont val="Calibri"/>
        <family val="2"/>
        <scheme val="minor"/>
      </rPr>
      <t xml:space="preserve">**
</t>
    </r>
    <r>
      <rPr>
        <i/>
        <sz val="9"/>
        <color theme="1"/>
        <rFont val="Calibri"/>
        <family val="2"/>
        <charset val="238"/>
        <scheme val="minor"/>
      </rPr>
      <t>(nazwa szkoły, adres: ulica, numer budynku, numer lokalu, 
kod pocztowy, miejscowość)</t>
    </r>
  </si>
  <si>
    <t>PROCENTOWE SPEŁNIENIE POZIOMU</t>
  </si>
  <si>
    <t>Załącznik nr 2.2 do Regulaminu</t>
  </si>
  <si>
    <t>SUMA</t>
  </si>
  <si>
    <t>SUMA
ARCHITEKTONICZNY I TECHNICZNY</t>
  </si>
  <si>
    <t>Ciągi piesze mają szerokość min. 1,8 m(zalecane 2,0 m)</t>
  </si>
  <si>
    <t>SPEŁNIENIE WYMAGAŃ (proszę wybrać odpowiedź "TAK", "NIE" lub "NIE DOTYCZY")</t>
  </si>
  <si>
    <t>POZIOM PODSTAWOWY- WYMAGANIA ZALECANE</t>
  </si>
  <si>
    <t>Na działce szkolnej zaplanowana ograniczona komunikacja piesza i kołowa, zapewniająca bezpieczne warunki do poruszania się uczniów.</t>
  </si>
  <si>
    <t xml:space="preserve">Zagospodarowanie terenu podkreśla dojście do budynku – ciągi piesze mają wyraźną granicę wyczuwalną również przez osoby niewidome poruszające się z białą laską – tzw. naturalne linie kierunkowe, wyznaczane poprzez zastosowanie obrzeża chodnika (krawężnik, cokół ogrodzenia lub budynku), zmiany faktury nawierzchni lub jej rodzaju  </t>
  </si>
  <si>
    <t>POZIOM ŚREDNI- WYMAGANIA OBLIGATORYJNE</t>
  </si>
  <si>
    <t>Dojście do budynku odpowiada warunkom MDS na poziomie podstawowym</t>
  </si>
  <si>
    <t>Zagospodarowanie terenu przed szkołą zapewnia możliwość podjechania pojazdów (osobowego i specjalnego) pod wejście główne.</t>
  </si>
  <si>
    <t>Przy szkole lub w bezpośrednim sąsiedztwie wyznaczono miejsca parkingowe przeznaczone dla osób z niepełnosprawnością, w liczbie: przy szkołach ogólnodostępnych i integracyjnych - 4% wszystkich stanowisk postojowych, przy szkołach specjalnych - 8% ogółu miejsc parkingowych.</t>
  </si>
  <si>
    <t>Wyznaczono jedno miejsce postojowe dla busów o wymiarach 360 x 850 cm.</t>
  </si>
  <si>
    <r>
      <rPr>
        <b/>
        <sz val="12"/>
        <color theme="1"/>
        <rFont val="Calibri"/>
        <family val="2"/>
        <charset val="238"/>
        <scheme val="minor"/>
      </rPr>
      <t>Lp.</t>
    </r>
    <r>
      <rPr>
        <sz val="12"/>
        <color theme="1"/>
        <rFont val="Calibri"/>
        <family val="2"/>
        <scheme val="minor"/>
      </rPr>
      <t xml:space="preserve"> </t>
    </r>
  </si>
  <si>
    <t>Główne wejście do budynku jest oznakowane w sposób kolorystyczny lub przez zmianę okładziny elewacji.</t>
  </si>
  <si>
    <t>Nad głównym wejściem do budynku jest zadaszenie.</t>
  </si>
  <si>
    <t>Minimalna szerokość biegu schodów wynosi 200cm</t>
  </si>
  <si>
    <t>Liczba stopni w biegu wnosi od 3 do 10.</t>
  </si>
  <si>
    <t>Spocznik ma długość min. 1,5 m.</t>
  </si>
  <si>
    <t>Spocznik wyróżniony jest kolorystycznie w stosunku do stopni.</t>
  </si>
  <si>
    <t>Schody mające szerokość większą niż 4 m mają balustradę pośrednią.</t>
  </si>
  <si>
    <t>Wysokość schodów jest większa niż 50 cm</t>
  </si>
  <si>
    <t>Pochwyty poręczy są na wysokości 75 i 90 cm.</t>
  </si>
  <si>
    <t>Pochwyty poręczy na wysokości 110 cm.</t>
  </si>
  <si>
    <t>Poręcze schodów są wysunięte min. 30 cm w poziomie poza pierwszy i ostatni stopień.</t>
  </si>
  <si>
    <t>Na dolnym spoczniku poręcz jest wysunięta 30 cm + szerokość stopnia.</t>
  </si>
  <si>
    <t>Profil poręczy jest owalny lub zbliżony do koła. Średnica poręczy wynosi ok. 3 - 5 cm.</t>
  </si>
  <si>
    <t>Przestrzeń pomiędzy poręczą a ścianą/balustradą wynosi nie mniej niż 5 cm.</t>
  </si>
  <si>
    <t>Poręcz mocowana jest od dołu.</t>
  </si>
  <si>
    <t xml:space="preserve">Przed biegiem prowadzonym w dół w odległości 50 cm od krawędzi stopnia zamontowana jest faktura bezpieczeństwa (ostrzegawcza) o szerokości 60-80 cm z elementami w postaci ściętych kopułek (ściętych stożków) o wys. 5 mm. </t>
  </si>
  <si>
    <t>Skorzystanie z urządzeń - np. podnośnik, dźwig - nie wymaga pomocy osób trzecich.</t>
  </si>
  <si>
    <t>Platforma ma wymiary 90x120 cm.</t>
  </si>
  <si>
    <t>Winda ma wymiary nie mniejsze niż 110 x 140 cm.</t>
  </si>
  <si>
    <t>Posadzki są antypoślizgowe, łatwo zmywalne oraz matowe (nie odbijają światła).</t>
  </si>
  <si>
    <t xml:space="preserve">Między posadzką a ścianą zapewniono czytelny kontrast kolorystyczny.  </t>
  </si>
  <si>
    <t>Drzwi całkowicie przeszklone (bezramowe) są wykonane ze szkła bezpiecznego i od dołu na wysokości min. 30 cm są zabezpieczone metalowym wzmocnieniem.</t>
  </si>
  <si>
    <t>Drzwi częściowo przeszklone posiadają przeszklenie pomiędzy 40 a 160 cm powyżej poziomu podłogi o szerokości co najmniej 15 cm i oddalone od przedniej krawędzi drzwi nie więcej niż 20 cm.</t>
  </si>
  <si>
    <t>Uchwyty i klamki są obsługiwane jedynie przy użyciu jednej ręki, bez konieczności ruchu obrotowego nadgarstkiem oraz mocnego chwytania i ściskania.</t>
  </si>
  <si>
    <t>Klamki i zamki umieszczone są na wysokości 80-110 cm od poziomu gruntu.</t>
  </si>
  <si>
    <t>Klamka lub pochwyt mają kolor kontrastujący w stosunku do skrzydła drzwi.</t>
  </si>
  <si>
    <t>Zastosowano pochwyty pionowe i skośne – o długości min. 40 cm - które umieszczone zostały w odległości 5 cm od framugi drzwi, w sposób umożliwiający chwyt na wysokości 80-110 cm.</t>
  </si>
  <si>
    <t>Zastosowano pochwyty poziome – mocowane na wysokości 80-110 cm, w odległości nie mniejszej niż 5 cm od framugi drzwi.</t>
  </si>
  <si>
    <t>Wejście do budynku odpowiada warunkom MDS na poziomie podstawowym.</t>
  </si>
  <si>
    <t>Schody wyposażone są w poręcze, mocowane na wysokości 75-90 cm.</t>
  </si>
  <si>
    <t>Pochwyty poręczy wyprowadzone są w poziomie na 30 cm poza pierwszy i ostatni stopień.</t>
  </si>
  <si>
    <t>W przypadku, gdy wysokość schodów jest większa niż 50 cm, zastosowano również poręcz na wysokości 110 cm.</t>
  </si>
  <si>
    <t xml:space="preserve">Stosowane są oznaczenia kolorystyczne na początku i końcu biegu schodowego oraz oznaczenia fakturowe przed biegiem prowadzącym w dół. </t>
  </si>
  <si>
    <t>Osoby poruszające się na wózkach inwalidzkich mają dostęp do szatni ogólnodostępnej.</t>
  </si>
  <si>
    <t>Wieszaki w szatni lub w szafkach dla uczniów znajdują się dwóch poziomach pomiędzy 80 – 110 i 150-180 cm.</t>
  </si>
  <si>
    <t xml:space="preserve">Pierwszy szereg szafek jest przeznaczony dla osób niewidomych z opisem w piśmie wypukłym i kontrastowym kolorze. </t>
  </si>
  <si>
    <t>Część szafek lub wieszaków w szatni jest na poziomie nie wyższym niż 110 cm nad posadzką.</t>
  </si>
  <si>
    <t>Elementy wyposażenia, takie jak szafki, półki, ławki oraz wieszaki wyróżniają się kolorystycznie na tle płaszczyzn pionowych i poziomych.</t>
  </si>
  <si>
    <t>Wejścia do poszczególnych boksów zostało wyróżnione za pomocą koloru lub faktury, a posadzki odróżniają się kolorystycznie od ścian.</t>
  </si>
  <si>
    <t>Boksy szatniowe i szafki są opisane pismem wypukłym lub pismem Braille’a i są zamontowane na wysokości odpowiedniej do wzrostu użytkowników</t>
  </si>
  <si>
    <t>Szerokość korytarzy wynosi min. 180 cm.</t>
  </si>
  <si>
    <t>Drzwi do pomieszczeń ogólnodostępnych i drzwi na trasach ewakuacji wyróżniają się na tle otoczenia i są łatwe w obsłudze.</t>
  </si>
  <si>
    <t>Drzwi przeciwpożarowe i wyposażone w samozamykacze mają możliwość regulacji.</t>
  </si>
  <si>
    <t>Przed drzwiami jest zapewniona przestrzeń manewrowa min. 150 x 150 cm.</t>
  </si>
  <si>
    <t>Odległość najbliższej przegrody od strony klamki pozwalającej na swobodne poruszanie się bez konieczności wycofywania się, wynosi min. 60 cm.</t>
  </si>
  <si>
    <t>Klamki i zamki umieszczone są na wysokości 80 – 110 cm od poziomu gruntu.</t>
  </si>
  <si>
    <t>Klamka lub pochwyt jest w kolorze kontrastowym w stosunku do drzwi.</t>
  </si>
  <si>
    <t>Uchwyty i klamki przy drzwiach pozwalają na obsługę przy użyciu jednej ręki, bez konieczności ruchu obrotowego nadgarstkiem oraz mocnego chwytania i ściskania.</t>
  </si>
  <si>
    <t>W drzwiach zamontowane zostały pochwyty pionowe/skośne o długości min. 40 cm, zamocowane na wysokości 80 – 110 cm i w odległości 5 cm od framugi.</t>
  </si>
  <si>
    <t>W drzwiach zamontowano pochwyty poziome o długości 50 – 60 cm, zamocowane na wysokości 80 – 110 cm.</t>
  </si>
  <si>
    <t>Drzwi całkowicie przeszklone posiadają kontrastowe oznaczenia kolorystyczne w formie dwóch pasów (w postaci np. znaków lub symboli) o min. szerokości 10 cm. Umieszczone są dwa pasy na wysokościach 85- 105 cm i 150 – 200 cm.</t>
  </si>
  <si>
    <t>Światło sztuczne na korytarzach jest rozproszone oraz rozłożone równomiernie.</t>
  </si>
  <si>
    <t xml:space="preserve">Ciągi komunikacyjne odpowiadają warunkom opisanym na poziomie niższym, w tym warunkom określonym jako rozwiązania zalecane na poziomie podstawowym </t>
  </si>
  <si>
    <t>Wzdłuż korytarzy zamocowano poręcze (wymóg dla szkoły specjalnej, zalecenie dla pozostałych placówek).</t>
  </si>
  <si>
    <t>Poręcze wzdłuż korytarza mają średnicę 35 - 45 mm i pochwyt umożliwiający łatwe trzymanie ręką.</t>
  </si>
  <si>
    <t>Poręcze wzdłuż korytarza nie zawężają trasy wolnej od przeszkód i nie blokują dostępu do szafek.</t>
  </si>
  <si>
    <t xml:space="preserve">Poręcze wzdłuż korytarza i są zamontowane na dwóch wysokościach: dla starszych dzieci 70 i 90 cm nad podłogą, dla dzieci w wieku przedszkolnym 50 i 70 cm nad podłogą </t>
  </si>
  <si>
    <t>Kondygnacje lub korytarze zróżnicowane są za pomocą kolorów. Kondygnacje są oznakowane (opisane/ponumerowane).</t>
  </si>
  <si>
    <t>Do pokonania różnić poziomów wysokości zastosowano dźwig osobowy.</t>
  </si>
  <si>
    <t>Do pokonania różnic poziomów wysokości zastosowano podnośnik pionowy lub przyschodowy.</t>
  </si>
  <si>
    <t>Po obu stronach schodów zamontowane są poręcze.</t>
  </si>
  <si>
    <t>Poręcze poprowadzone są na spoczniku.</t>
  </si>
  <si>
    <t>Poręcze schodów są wysunięte min. 30 cm w poziomie poza pierwszy i ostatni stopień schodowego.</t>
  </si>
  <si>
    <t>Wysunięta poręcz jest zakończona ,,na okrągło” w kierunku ściany lub podłoża na min 5 cm.</t>
  </si>
  <si>
    <t>Profil poręczy jest owalny lub zbliżony do koła.</t>
  </si>
  <si>
    <t>Średnica poręczy wynosi ok. 3 - 5 cm.</t>
  </si>
  <si>
    <t>Wysokość stopni wynosi 14- 16 cm.</t>
  </si>
  <si>
    <t>Głębokość stopni wynosi 30 -37 cm</t>
  </si>
  <si>
    <t>Szerokość schodów w klatkach ewakuacyjnych wynosi min. 160 cm.</t>
  </si>
  <si>
    <t>Użytkownicy mają możliwość wyboru sposobu komunikacji między piętrami, dzięki różnym urządzeniom do tego służącym i ich odpowiedniej lokalizacji.</t>
  </si>
  <si>
    <t>Dźwig zapewnia dostęp do wszystkich pomieszczeń ogólnodostępnych na każdej kondygnacji (z wyłączeniem pomieszczeń i kondygnacji technicznych).</t>
  </si>
  <si>
    <t>Zastosowane podnośniki pionowe i dźwigi osobowe pozwalają na samodzielne z nich skorzystanie przez osoby z niepełnosprawnością.</t>
  </si>
  <si>
    <t>Na zewnątrz oraz wewnątrz budynku umieszczono informację kierunkową wskazującą lokalizację dźwigu osobowego/podnośnika pionowego.</t>
  </si>
  <si>
    <t>Szerokość drzwi do windy wynosi min. 90 cm.</t>
  </si>
  <si>
    <t>Drzwi windy wyróżniają się wizualnie na tle ściany.</t>
  </si>
  <si>
    <t>Drzwi do windy w pełnym otwarciu zostają przez min. 8 s.</t>
  </si>
  <si>
    <t>Drzwi są wyposażone w system zatrzymujący zamykanie.</t>
  </si>
  <si>
    <t>Kabina dźwigu jest wyposażona w system informacji głosowej, z komunikatami wyboru kierunku poruszania się dźwigu.</t>
  </si>
  <si>
    <t>Kabina dźwigu jest wyposażona w przycisk alarmowy (w kolorze żółtym) oznaczony symbolem wypukłym, który uruchamia połączenie alarmowe z obsługą budynku lub serwisem, zapewniając komunikację głosową.</t>
  </si>
  <si>
    <t>Kabina dźwigu wyposażona jest w lustro od wysokości zainstalowanej poręczy do sufitu.</t>
  </si>
  <si>
    <t>Powierzchnia podłogi w windzie jest matowa, twarda i antypoślizgowa.</t>
  </si>
  <si>
    <t>Ściany kabiny są matowe (nie odbijają światła).</t>
  </si>
  <si>
    <t>Winda zbudowana ze szklanych elementów jest oznakowana barwą kontrastującą wizualnie z tłem powierzchni oglądanych przez szybę.</t>
  </si>
  <si>
    <t>Podłoga i sufit w windzie są wyróżnione kolorystycznie.</t>
  </si>
  <si>
    <t>Kabina dźwigu jest wyposażona, w co najmniej jedną poręcz na wysokości 90 cm lub wszystkich ścianach wewnętrznych z wyłączeniem ściany lub ścian, na których znajdują się drzwi.</t>
  </si>
  <si>
    <t xml:space="preserve">W kabinie dźwigu poręcz jest oddalona od ściany 35 - 45 mm oraz ma wymiar poprzeczny w granicach 30 - 45 mm. </t>
  </si>
  <si>
    <t xml:space="preserve">Wszelkie przyciski i kontrolki obsługujące dźwig są umieszczane w strefie 90 -110 cm nad posadzką i w odległości nie mniejszej niż 50 cm od naroża kabiny. </t>
  </si>
  <si>
    <t>Przyciski mają wymiar min. 3 cm średnicy w przypadku okrągłego kształtu lub 3x3 cm, w przypadku kształtu kwadratowego.</t>
  </si>
  <si>
    <t>Przyciski wyróżniają się wizualnie, podobnie jak opis pięter.</t>
  </si>
  <si>
    <t>Panel zawiera oznaczenia dla osób niewidomych oraz informację głosową.</t>
  </si>
  <si>
    <t>Przyciski przyzywowe są w kontraście do ściany, oznaczone pismem Braille’a i symbolami wypukłymi.</t>
  </si>
  <si>
    <t>Nie zastosowano paneli dotykowych i przycisków sensorycznych.</t>
  </si>
  <si>
    <t>Dostosowanie schodów wymaga spełnienia warunków z poziomu podstawowego, w tym warunków określanych jako zalecane na poziomie podstawowym</t>
  </si>
  <si>
    <t>Poręcze przy schodach wyróżniają się kolorystycznie.</t>
  </si>
  <si>
    <t>Zastosowano oznaczenia fakturowe na początku i końcu biegu schodowego, zgodnie z wymogami określonymi dla schodów zewnętrznych.</t>
  </si>
  <si>
    <t>Wzdłuż biegu schodowego i na spocznikach pośrednich zamocowano poręcze na wysokości 75-90 cm.</t>
  </si>
  <si>
    <t>Przy drzwiach od strony klamki zapewniona została przestrzeń 60 cm, dająca możliwość podjazdu osobie na wózku inwalidzkim.</t>
  </si>
  <si>
    <t>W przypadkach gdzie nie ma możliwości zapewnienia wymaganej przestrzeni 60 cm, zastosowano mechanizm otwierający.</t>
  </si>
  <si>
    <r>
      <t>Powierzchnia użytkowa na jednego ucznia w sali wynosi min. 2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.</t>
    </r>
  </si>
  <si>
    <t>Zapewniono przestrzeń manewrową o wymiarach 150 x 150 cm przy wejściu do pomieszczenia oraz w obrębie stref kluczowych takich jak: tablica, stanowiska pracy ucznia.</t>
  </si>
  <si>
    <t>Wszystkie elementy wyposażenia i urządzenia (np. włącznik światła) są na wysokości 80 – 110 cm, a gniazda na wysokości 40 cm.</t>
  </si>
  <si>
    <t>Natężenie światła (sztucznego i naturalnego) w salach jest jednolite w całym pomieszczeniu.</t>
  </si>
  <si>
    <t>Kolory ścian i posadzek są w jasnych barwach np. bieli, beżu, zieleni lub niebieskiego.</t>
  </si>
  <si>
    <t>Sala lekcyjna odpowiada warunkom określonym na poziomie podstawowym, w tym warunkom określonym jako zalecane rozwiązania na poziomie podstawowym.</t>
  </si>
  <si>
    <t>Sale lekcyjne dla młodszych dzieci podzielona jest na strefy: do nauki, zabawy i do wypoczynku/izolacji.</t>
  </si>
  <si>
    <t xml:space="preserve">W obrębie sali zaaranżowana jest przestrzeń umożliwiająca wyciszenie się ucznia tzw. „safe space/place”. </t>
  </si>
  <si>
    <t xml:space="preserve">Aranżacja sali pozwala na wprowadzenie zmian w stosunku do potrzeb użytkownika np. ustawienie miejsca pracy. </t>
  </si>
  <si>
    <t xml:space="preserve">Lekkość mebli i swoboda regulacji wysokości pozwala na różną aranżację sali w zależności od potrzeb uczniów. </t>
  </si>
  <si>
    <t>W salach dla młodszych dzieci znajdują się takie elementy jak: miękkie siedziska, poduchy, dywan.</t>
  </si>
  <si>
    <t xml:space="preserve">W sali drzwi, meble i urządzenia zróżnicowane kolorystycznie w stosunku do otoczenia (ich kontrast wynosi min 50 %). </t>
  </si>
  <si>
    <t>W sali zastosowano kontrast kolorystyczny między ścianą a posadzką.</t>
  </si>
  <si>
    <t>Meble wyróżniają się barwą na tle otoczenia, a te stojące w obszarach ruchu mają zaokrąglone narożniki.</t>
  </si>
  <si>
    <t>Sala sportowa jest dostępna dla osób z niepełnosprawnościami.</t>
  </si>
  <si>
    <t>Dojście do sali ma szerokość min. 180 cm.</t>
  </si>
  <si>
    <t>Drzwi wejściowe do sali mają szerokość min. 90 cm.</t>
  </si>
  <si>
    <t>Przy salach znajdują się pomieszczenia szatniowo-sanitarne.</t>
  </si>
  <si>
    <t>Pomieszczenia sanitarno-szatniowe zlokalizowane przy salach są dostępne dla osób z niepełnosprawnością.</t>
  </si>
  <si>
    <t>Sale sportowe spełniają warunki opisane na poziomie podstawowym, w tym warunkom określonym jako rozwiązania zalecane na poziomie podstawowym.</t>
  </si>
  <si>
    <t>Schody na trybunach i wszelkie zmiany poziomów sygnalizowane są fakturą i mają oznaczenia w kontrastowym kolorze.</t>
  </si>
  <si>
    <t>Na schodach trybun zamontowane są poręcze lub podpórki ułatwiające poruszanie się</t>
  </si>
  <si>
    <t>W przestrzeni szkoły znajduje się przestrzeń lub sala do prowadzenia rehabilitacji i/lub terapii sensorycznej.</t>
  </si>
  <si>
    <t>W szkołach specjalnych znajduje się sala doświadczania świata.</t>
  </si>
  <si>
    <t>Posadzki i ściany mają matowąi antypoślizgową powierzchnię (w salach rehabilitacyjnych i do integracji sensorycznej ważne jest, aby podłoga była wykonana z miękkich i/lub naturalnych materiałów (np. z drewna, wykładzina PCV-sportowa). Ich powierzchnia jest łatwa w utrzymaniu czystości.</t>
  </si>
  <si>
    <t>Sale rewalidacyjne odpowiadają warunkom określonym na poziomie podstawowym, w tym warunkom określonym na poziomie podstawowym jako zalecane rozwiązania</t>
  </si>
  <si>
    <t>W pełni wyposażona sala rehabilitacyjna lub sala do integracji sensorycznej ma powierzchnię minimum od 25 do 30 mkw</t>
  </si>
  <si>
    <t>Pomieszczenie logopedy do pracy indywidualnej ma powierzchnię minimum od 12-15 mkw. W przypadku większych grup (6-8 dzieci) jego powierzchnia to 39-65 mk.</t>
  </si>
  <si>
    <t>Sale do terapii słuchu mają powierzchnię minimum od 20 do 24 mkw.</t>
  </si>
  <si>
    <t>Sala doświadczania świata / światła ma powierzchnię  minimum od 24 do 32 mkw.</t>
  </si>
  <si>
    <t>Pomieszczenie dla psychologa lub pedagoga ma powierzchnię  minimum od 12 do 15 mkw.</t>
  </si>
  <si>
    <t>9. Standard dostępności świetlicy szkolnej</t>
  </si>
  <si>
    <t>Przejścia między stołami, są nie węższe niż 90 cm.</t>
  </si>
  <si>
    <t>W miejscach strategicznych, zapewniono powierzchnię manewrową 150x150 cm.</t>
  </si>
  <si>
    <t>Świetlica podzielona jest na strefy: do nauki i do zabawy.</t>
  </si>
  <si>
    <t>W pomieszczeniu znajduje się miejsce wyciszenia.</t>
  </si>
  <si>
    <t>Przy świetlicy znajduje się pomieszczenie sanitarne.</t>
  </si>
  <si>
    <t>10. Standard dostępności biblioteki szkolnej</t>
  </si>
  <si>
    <t>Przejścia między meblami, są nie węższe niż 90 cm.</t>
  </si>
  <si>
    <t>W miejscach strategicznych takich jak: drzwi, biurko bibliotekarza, zapewniono powierzchnię manewrową 150x150 cm.</t>
  </si>
  <si>
    <t>Pomieszczenie jest wyraźnie oznakowane, a dojście do niego zapewniono wszystkim użytkownikom.</t>
  </si>
  <si>
    <t>Na drodze dojścia nie ma barier ograniczających dostęp do pomieszczenia (trasa wolna od przeszkód).</t>
  </si>
  <si>
    <t>Szerokość dojścia do pomieszczenia jest nie węższa niż 160 cm.</t>
  </si>
  <si>
    <t>Biblioteka spełnia warunki opisane na poziomie podstawowym, w tym warunki określone na poziomie podstawowym jako zalecane rozwiązania.</t>
  </si>
  <si>
    <t>Dostęp do regałów z książkami zapewniono wszystkim użytkownikom, niezależnie od ich niepełnosprawności</t>
  </si>
  <si>
    <t>11. Standard dostępności pomieszczeń sanitarnych</t>
  </si>
  <si>
    <t>Przed wejściem do toalety jest zapewniona przestrzeń manewrowa min. 150 x 150 cm.</t>
  </si>
  <si>
    <t>Wewnątrz toalety jest zapewniona przestrzeń manewrowa min. 150 x 150 cm.</t>
  </si>
  <si>
    <t>Kolorystyka wykończenia wnętrz pomieszczeń sanitarnych i urządzeń (dozowniki, sedesy, umywalki) jest  w  odpowiednim kontraście barwnym.</t>
  </si>
  <si>
    <t>Na każdej kondygnacji zapewniono min. jedną toaletę dostosowaną dla osób z niepełnosprawnościami.</t>
  </si>
  <si>
    <t>W pomieszczeniach sanitarnych zapewniony jest właściwy kontrastu kolorystyczny (min. 30% LRV) między wyposażeniem a tłem pomieszczenia:elementy takie jak drzwi, klamki, poręcze wspierające, urządzenia sanitarne i akcesoria, kontrastują barwą płaszczyzn pionowych i poziomych.</t>
  </si>
  <si>
    <t>Zastosowany jest także kontrast wizualny między ścianą a posadzką, tak aby OzN narządu wzroku mogła ocenić wielkość pomieszczenia</t>
  </si>
  <si>
    <t>12. Standard dostępności  otoczenia obiektów oświatowych – tereny sportowe i rekreacyjne</t>
  </si>
  <si>
    <t xml:space="preserve">Zagospodarowanie terenu wokół szkoły uwzględnia dostępność do istotnych elementów działki, tj. terenów sportowych czy rekreacyjnych wszystkim uczniom  w sposób zapewniający im uczestnictwo bierne i czynne w zawodach sportowych. </t>
  </si>
  <si>
    <t xml:space="preserve">Do przestrzeni sportowych i rekreacyjnych doprowadzone są utwardzone ścieżki, wolne od przeszkód (np. krawężników) i wykonane z nawierzchni umożliwiających poruszanie się osób na wózkach inwalidzkich (nie są wskazane np. ażurowe płyty betonowe). </t>
  </si>
  <si>
    <t>Różnica wysokości między ścieżkami nie przekracza więcej niż 2 cm.</t>
  </si>
  <si>
    <t>Szerokość poprowadzonych ścieżek wynosi 200 cm (dopuszczalne 180 cm).</t>
  </si>
  <si>
    <t>Minimum 30% urządzeń na placu zabaw dla dzieci młodszych jest dostosowanych do potrzeb OzN narządu ruchu, w tym osób poruszających się na wózkach. Przy montażu zestawów zabawowych elementy składające się na zestaw powinny być w 30% dostosowane do potrzeb osób poruszających się na wózkach.</t>
  </si>
  <si>
    <t>1. Standard dostępności sal lekcyjnych</t>
  </si>
  <si>
    <t>Sala spełnia wymagania określone na poziomie podstawowym.</t>
  </si>
  <si>
    <t>W sali stosowane są produkty wyciszające hałas powodowany poruszaniem krzesłami, np. nakładki (filcowe lub inne) na nogi krzesła.</t>
  </si>
  <si>
    <t>Sala wyposażona w tablicę zamontowaną na prowadnicach umożliwiających regulację jej wysokości.</t>
  </si>
  <si>
    <t xml:space="preserve">Do oświetlenia stosowane są żarówki LED (lub inne o porównywalnych lub lepszych parametrach i właściwościach). </t>
  </si>
  <si>
    <t xml:space="preserve">Natężenie oświetlenia na blacie roboczym (liczonym na wysokości 0,85 m) wynosi minimum 300 lx oraz charakteryzuje się wysoką temperaturą barwową, tj. w przedziale 3300 K – 6500 K. </t>
  </si>
  <si>
    <t>Możliwe jest dostosowywanie oświetlenia do warunków otoczenia i potrzeb uczniów poprzez:
włączanie lub wyłączanie części źródeł światła, 
oraz regulację natężenia.</t>
  </si>
  <si>
    <t>Na wyposażeniu sali znajduje się sprzęt komputerowy wraz z oprogramowaniem m.in. dla zapewnienia wsparcia wizualnego, komunikacji wspomagającej i alternatywnej oraz dostosowania formy i treści.</t>
  </si>
  <si>
    <t>W sali jest możliwość instalacji (podłączenia) np.przenośnej pętli indukcyjnej znajdującej się na wyposażeniu szkoły.</t>
  </si>
  <si>
    <t>Minimum 25% stanowisk pracy, tj. krzeseł i stolików w sali spełnia wymagania opisane na poziomie podstawowym.</t>
  </si>
  <si>
    <t>Ciągi komunikacyjne spełniają minimum kryteria określone w standardzie na poziomie podstawowym.</t>
  </si>
  <si>
    <r>
      <t xml:space="preserve">Do oświetlenia ciągów komunikacyjnych – korytarzy stosowane są żarówki LED </t>
    </r>
    <r>
      <rPr>
        <sz val="11"/>
        <color rgb="FF000000"/>
        <rFont val="Calibri"/>
        <family val="2"/>
        <charset val="238"/>
        <scheme val="minor"/>
      </rPr>
      <t>(lub inne o porównywalnych lub lepszych parametrach i właściwościach)</t>
    </r>
    <r>
      <rPr>
        <sz val="11"/>
        <color theme="1"/>
        <rFont val="Calibri"/>
        <family val="2"/>
        <charset val="238"/>
        <scheme val="minor"/>
      </rPr>
      <t xml:space="preserve">. </t>
    </r>
  </si>
  <si>
    <t>Natężenie oświetlenia wynosi minimum 100 lx.</t>
  </si>
  <si>
    <t>Oświetlenie stosowane jest w taki sposób, aby źródła światła podkreślały kierunek przebiegu korytarza.</t>
  </si>
  <si>
    <t xml:space="preserve">W placówce zainstalowano i funkcjonuje system sygnalizujący natężenie nadmiernego hałasu (tzw. elektroniczne uszy).  </t>
  </si>
  <si>
    <t>W szkole wprowadzono (lub minimum przetestowano) funkcjonowanie tzw. cichych lub bezstresowych dzwonów.</t>
  </si>
  <si>
    <t xml:space="preserve">Pomieszczenie świetlicowe spełnia minimum kryteria określone w standardzie na poziomie podstawowym. </t>
  </si>
  <si>
    <t>W świetlicy stosowane są produkty wyciszające hałas, powodowany poruszaniem krzesłami, np. nakładki (filcowe) na nogi krzesła. Rozwiązanie należy zastosować w przypadku gdy w pomieszczeniu znajdują się gładkie podłogi.</t>
  </si>
  <si>
    <t xml:space="preserve">Świetlica, jeśli jest wyposażona w tablicę, to jest ona zamontowana na prowadnicach umożliwiających regulację jej wysokości. </t>
  </si>
  <si>
    <t>Możliwe jest dostosowywanie oświetlenia do warunków otoczenia i potrzeb uczniów poprzez: włączanie lub wyłączanie części źródeł światła oraz regulację natężenia.</t>
  </si>
  <si>
    <t xml:space="preserve">Stołówka spełnia minimum kryteria określone w standardzie na poziomie podstawowym. </t>
  </si>
  <si>
    <t xml:space="preserve">Do oświetlenia stołówki stosowane są żarówki LED (lub inne o porównywalnych lub lepszych parametrach i właściwościach). </t>
  </si>
  <si>
    <t>Natężenie oświetlenia wynosi minimum 200 lx</t>
  </si>
  <si>
    <t xml:space="preserve">Biblioteka spełnia minimum kryteria określone w standardzie na poziomie podstawowym. </t>
  </si>
  <si>
    <t xml:space="preserve">Natężenie oświetlenia w części przeznaczonej dla uczniów na blacie roboczym (liczonym na wysokości 0,85 m) wynosi minimum 300 lx oraz charakteryzuje się wysoką temperaturą barwową, tj. w przedziale 3300 K – 6500 K. </t>
  </si>
  <si>
    <t>Na wyposażeniu biblioteki znajduje się podstawowe wyposażenie umożliwiające odczyt książek drukowanych przez osoby słabowidzące/niewidome np. lupa, skaner, komputer z oprogramowaniem OCR oraz czytak</t>
  </si>
  <si>
    <t>W bibliotece wydzielony jest kącik cichej nauki – przestrzeń oddzielona tak, aby uczeń mógł skoncentrować się na czytaniu, bez rozproszeń dźwiękowych i wizualnych</t>
  </si>
  <si>
    <t>W bibliotece znajdują się podręczniki, poradniki oraz literatura specjalistyczna związana z edukacją włączającą, wsparciem uczniów ze specjalnymi potrzebami. Jednocześnie szkoła umożliwia rodzicom korzystanie z zasobów biblioteki.</t>
  </si>
  <si>
    <t>6. Standard dostępności gabinetów specjalistycznych</t>
  </si>
  <si>
    <t xml:space="preserve">Pomieszczenie spełnia minimum kryteria określone w standardzie na poziomie podstawowym. </t>
  </si>
  <si>
    <r>
      <t>Minimum jedno pomieszczenie dostosowane jest do</t>
    </r>
    <r>
      <rPr>
        <sz val="11"/>
        <color rgb="FF333333"/>
        <rFont val="Calibri"/>
        <family val="2"/>
        <charset val="238"/>
        <scheme val="minor"/>
      </rPr>
      <t xml:space="preserve"> organizacji pracy także </t>
    </r>
    <r>
      <rPr>
        <sz val="11"/>
        <color theme="1"/>
        <rFont val="Calibri"/>
        <family val="2"/>
        <charset val="238"/>
        <scheme val="minor"/>
      </rPr>
      <t>w małej grupie (do 5 osób) i realizacji, np. zindywidualizowanej ścieżki kształcenia, nauczania indywidualnego.</t>
    </r>
  </si>
  <si>
    <t xml:space="preserve">Do oświetlenia stosowane są żarówki LED (lub inne o porównywalnych lub lepszych parametrach i właściwościach). Zapewniające nie tylko lepsze parametry od tradycyjnych świetlówek jarzeniowych, ale także brak migotania, czy brak szumu starterów. </t>
  </si>
  <si>
    <t xml:space="preserve">Natężenie oświetlenia na blacie roboczym (liczonym na wysokości 0,85 m) wynosi minimum 300 lx. Charakteryzuje się wysoką temperaturą barwową, tj. w przedziale 3300 K – 6500 K. </t>
  </si>
  <si>
    <t>Możliwe jest dostosowywanie oświetlenia do warunków otoczenia i potrzeb uczniów poprzez włączanie lub wyłączenie części źródeł światła i regulację natężenia.</t>
  </si>
  <si>
    <t xml:space="preserve">W pomieszczeniu zastosowano rozwiązania akustyczne pozwalające dla parametrów: czas pogłosu oraz wskaźnik transmisji mowy osiągnąć wartości określone dla sal lekcyjnych – zgodnie z normą PN-B-02151-4:2015-06. </t>
  </si>
  <si>
    <t>7. Standard dostępności przestrzeni do prowadzenia zajęć w sferze motorycznej, sensorycznej i poznawczej</t>
  </si>
  <si>
    <t>W szkole funkcjonuje przestrzeń do prowadzenia zajęć w sferze motorycznej, sensorycznej, poznawczej.</t>
  </si>
  <si>
    <t>Minimum jedno stanowisko pracy dla ucznia to krzesło z regulacją wysokości oraz stół posiadający możliwość regulacji wysokości blatu oraz kąta jego nachylenia. Blat ma szerokości minimum 75 cm i głębokości minimum 50 cm, nie jest koloru białego, ani wykonany z materiałów błyszczących.</t>
  </si>
  <si>
    <t>Zapewnione jest miejsce do przechowywania specjalistycznego sprzętu wspomagającego. Meble służące do przechowywania pomocy dydaktycznych z zamykanymi szafkami lub szufladami - dostępne dla osoby prowadzącej zajęcia.</t>
  </si>
  <si>
    <t xml:space="preserve">Minimum 20% mebli zlokalizowanych w gabinecie (szafki, półki i inne miejsca przechowywania m.in pomocy dydaktycznych) jest umieszczone na poziomie od 40 do 110 cm nad poziomem posadzki. </t>
  </si>
  <si>
    <t xml:space="preserve">Pomieszczenie wyposażone jest minimum w urządzenia do stymulacji systemu przedsionkowego, proprioceptywnego i dotykowego, ale również wzrokowego, słuchowego i węchowego w zakresie uwzględniającym zdiagnozowane wśród uczniów potrzeby, dostosowanym do liczby uczniów oraz wielkości pomieszczeń, jakimi dysponuje placówka. </t>
  </si>
  <si>
    <t>Oświetlenie charakteryzuje się wysoką temperaturą barwową, tj. w przedziale 3300 K – 6500 K.  Możliwe jest dostosowywanie oświetlenia do warunków otoczenia i potrzeb uczniów poprzez: włączanie lub wyłączanie części źródeł światła, regulację natężenia.</t>
  </si>
  <si>
    <t>W pomieszczeniu zastosowano rozwiązania akustyczne pozwalające dla parametrów: czasu pogłosu oraz wskaźnik transmisji mowy osiągnąć wartości określone dla sal lekcyjnych – zgodnie z  normą PN-B-02151-4:2015-06.</t>
  </si>
  <si>
    <t xml:space="preserve">Kadra ma zapewniony dostęp do wyposażenia, w tym sprzętu komputerowego, pozwalającego prowadzić wsparcie wynikające ze specjalnych potrzeb edukacyjnych. Sprzęt i pomoce dydaktyczne zaprojektowane są zgodnie z wytycznymi w zakresie dostępności dla osób z niepełnosprawnościami. Kadra ma także dostęp do zasobów pozwalających na adaptację i przygotowanie narzędzi i pomocy do zróżnicowanych potrzeb uczniów. </t>
  </si>
  <si>
    <t xml:space="preserve">8. Standard dostępności przestrzeni wyciszenia </t>
  </si>
  <si>
    <t>W szkole wyznaczone i wyposażane jest miejsce wyciszenia, służące bezpiecznemu opanowaniu ataku agresji oraz uspokojenia się zgodnie z kryteriami opisanymi w standardzie na poziomie podstawowym.</t>
  </si>
  <si>
    <t xml:space="preserve">Pomieszczenie zlokalizowane jest w pomieszczeniu, w którym do oświetlenia stosowane są żarówki LED lub inne o porównywalnych lub lepszych parametrach i właściwościach. </t>
  </si>
  <si>
    <t>W pomieszczeniu zastosowano rozwiązania akustyczne pozwalające dla parametrów: czas pogłosu oraz wskaźnik transmisji mowy osiągnąć wartości określone dla sal lekcyjnych – zgodnie z normą PN-B-02151-4:2015-06.</t>
  </si>
  <si>
    <t>Wyznaczone jest miejsce wyciszenia (kąciki wyciszenia) w minimum 10% sal lekcyjnych.</t>
  </si>
  <si>
    <t>Wyznaczone jest miejsce wyciszenia (kąciki wyciszenia) w minimum jednym pomieszczeniu wspólnym (np.biblioteka, świetlica). Wyposażenie kącika spełnia minimum wymagań okreśłonych na poziomie podstawowym .</t>
  </si>
  <si>
    <t>9. Standard dostępności bezpieczeństwa przeciwpożarowego i ewakuacji</t>
  </si>
  <si>
    <t xml:space="preserve">Szkoła posiada system sygnalizacji pożarowej (alarmowy) wyposażony w sygnalizację akustyczną oraz świetlną. </t>
  </si>
  <si>
    <t xml:space="preserve">	Ewakuacja odbywa się do klatek ewakuacyjnych i schodami w dół do wyjścia na zewnątrz budynku. Jeżeli na drodze występują drzwi ewakuacyjne to podczas ewakuacji OzN zapewniane jest wsparcie personelu.</t>
  </si>
  <si>
    <t>Załącznik 2.2 do Regulaminu</t>
  </si>
  <si>
    <t>ARKUSZ III: POZIOM ŚREDNI</t>
  </si>
  <si>
    <t>CZĘŚĆ I: OBSZAR ARCHITEKTONICZNY</t>
  </si>
  <si>
    <t>CZĘŚĆ II: OBSZAR TECHNICZNY</t>
  </si>
  <si>
    <t>ARKUSZ V: DEKLARACJA STANDARDÓW I SZACOWANY BUDŻET- POZIOM PODSTAWOWY</t>
  </si>
  <si>
    <t>ARKUSZ VI: DEKLARACJA STANDARDÓW I SZACOWANY BUDŻET- POZIOM ŚREDNI I ZAAWANSOWANY</t>
  </si>
  <si>
    <t>ARKUSZ VII: ZBIORCZY BUDŻET DLA WSZYSTKICH POZIOMÓW</t>
  </si>
  <si>
    <r>
      <t xml:space="preserve">Szafki usytuowane w korytarzach, dają możliwości otwarcia szafek z poziomu wózka, tj. są także umieszczone na wysokości 40-110 cm. Szafki mają numery w kontrastowym kolorze, aby osoby słabowidzące mogły swobodnie odnaleźć swoją szafkę </t>
    </r>
    <r>
      <rPr>
        <sz val="11"/>
        <color rgb="FFFF0000"/>
        <rFont val="Calibri"/>
        <family val="2"/>
        <charset val="238"/>
        <scheme val="minor"/>
      </rPr>
      <t>(wybór odpowiedzi "NIE DOTYCZY" możliwy w przypadku, gdy wieszaki umieszczone są na odpowiedniej wysokości)</t>
    </r>
  </si>
  <si>
    <r>
      <t xml:space="preserve">W przypadku osób niewidomych umieszcza się opisy z numerem szafki w piśmie wypukłym. Szafki dla osób niewidomych i słabowidzących są lokalizowane w pierwszym szeregu </t>
    </r>
    <r>
      <rPr>
        <sz val="11"/>
        <color rgb="FFFF0000"/>
        <rFont val="Calibri"/>
        <family val="2"/>
        <charset val="238"/>
        <scheme val="minor"/>
      </rPr>
      <t>(wybór odpowiedzi "NIE DOTYCZY" możliwy w przypadku, gdy wieszaki oznaczone są pismem wypukłym)</t>
    </r>
  </si>
  <si>
    <r>
      <rPr>
        <b/>
        <sz val="13"/>
        <color theme="1"/>
        <rFont val="Calibri"/>
        <family val="2"/>
        <scheme val="minor"/>
      </rPr>
      <t xml:space="preserve">SPEŁNIENIE WYMAGAŃ                                                                                                                       </t>
    </r>
    <r>
      <rPr>
        <sz val="13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 xml:space="preserve">(proszę wybrać odpowiedź "TAK" , "NIE" lub </t>
    </r>
    <r>
      <rPr>
        <i/>
        <sz val="10"/>
        <rFont val="Calibri"/>
        <family val="2"/>
        <charset val="238"/>
        <scheme val="minor"/>
      </rPr>
      <t>"NIE DOTYCZY"</t>
    </r>
    <r>
      <rPr>
        <i/>
        <sz val="10"/>
        <color theme="1"/>
        <rFont val="Calibri"/>
        <family val="2"/>
        <charset val="238"/>
        <scheme val="minor"/>
      </rPr>
      <t>)</t>
    </r>
  </si>
  <si>
    <r>
      <rPr>
        <b/>
        <sz val="13"/>
        <color theme="1"/>
        <rFont val="Calibri"/>
        <family val="2"/>
        <scheme val="minor"/>
      </rPr>
      <t xml:space="preserve">SPEŁNIENIE WYMAGAŃ                                                                                                                      </t>
    </r>
    <r>
      <rPr>
        <sz val="13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(proszę wybrać odpowiedź "TAK" lub"NIE")</t>
    </r>
  </si>
  <si>
    <r>
      <rPr>
        <b/>
        <sz val="13"/>
        <color theme="1"/>
        <rFont val="Calibri"/>
        <family val="2"/>
        <scheme val="minor"/>
      </rPr>
      <t>SPEŁNIENIE WYMAGAŃ</t>
    </r>
    <r>
      <rPr>
        <sz val="13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(proszę wybrać odpowiedź "TAK" lub"NIE")</t>
    </r>
  </si>
  <si>
    <r>
      <rPr>
        <b/>
        <sz val="13"/>
        <color theme="1"/>
        <rFont val="Calibri"/>
        <family val="2"/>
        <scheme val="minor"/>
      </rPr>
      <t>SPEŁNIENIE WYMAGAŃ</t>
    </r>
    <r>
      <rPr>
        <sz val="13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 xml:space="preserve">(proszę wybrać odpowiedź "TAK" lub "NIE") </t>
    </r>
  </si>
  <si>
    <r>
      <t xml:space="preserve">Osoby poruszające się na wózkach inwalidzkich mają dostęp do szatni zorganizowanej w pobliżu wejścia do budynku, w przypadku utrudnionej dostępności do szatni głównej </t>
    </r>
    <r>
      <rPr>
        <sz val="11"/>
        <color rgb="FFFF0000"/>
        <rFont val="Calibri"/>
        <family val="2"/>
        <charset val="238"/>
        <scheme val="minor"/>
      </rPr>
      <t>(wybór odpowiedzi "NIE DOTYCZY" możliwy w przypadku, gdy OzN nie mają utrudnionej dostępności do sztani głównej)</t>
    </r>
  </si>
  <si>
    <t>Załącznik nr 2.2 do regulaminu</t>
  </si>
  <si>
    <t>III 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</si>
</sst>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EF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585">
    <xf numFmtId="0" fontId="0" fillId="0" borderId="0" xfId="0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Border="1" applyAlignment="1"/>
    <xf numFmtId="0" fontId="0" fillId="2" borderId="16" xfId="0" applyFill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3" borderId="39" xfId="0" applyFill="1" applyBorder="1" applyAlignment="1">
      <alignment vertical="center"/>
    </xf>
    <xf numFmtId="0" fontId="23" fillId="0" borderId="5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0" fontId="23" fillId="3" borderId="53" xfId="0" applyFont="1" applyFill="1" applyBorder="1" applyAlignment="1">
      <alignment horizontal="center" vertical="center" wrapText="1"/>
    </xf>
    <xf numFmtId="4" fontId="0" fillId="3" borderId="40" xfId="0" applyNumberFormat="1" applyFill="1" applyBorder="1"/>
    <xf numFmtId="4" fontId="0" fillId="3" borderId="2" xfId="0" applyNumberFormat="1" applyFill="1" applyBorder="1"/>
    <xf numFmtId="4" fontId="0" fillId="3" borderId="45" xfId="0" applyNumberFormat="1" applyFill="1" applyBorder="1"/>
    <xf numFmtId="4" fontId="0" fillId="3" borderId="49" xfId="0" applyNumberFormat="1" applyFill="1" applyBorder="1"/>
    <xf numFmtId="4" fontId="0" fillId="3" borderId="42" xfId="0" applyNumberFormat="1" applyFill="1" applyBorder="1"/>
    <xf numFmtId="4" fontId="0" fillId="3" borderId="4" xfId="0" applyNumberFormat="1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0" fillId="9" borderId="58" xfId="0" applyFont="1" applyFill="1" applyBorder="1"/>
    <xf numFmtId="0" fontId="10" fillId="9" borderId="22" xfId="0" applyFont="1" applyFill="1" applyBorder="1"/>
    <xf numFmtId="0" fontId="10" fillId="9" borderId="22" xfId="0" applyFont="1" applyFill="1" applyBorder="1" applyAlignment="1">
      <alignment wrapText="1"/>
    </xf>
    <xf numFmtId="0" fontId="10" fillId="9" borderId="20" xfId="0" applyFont="1" applyFill="1" applyBorder="1"/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2" fillId="9" borderId="22" xfId="0" applyFont="1" applyFill="1" applyBorder="1" applyAlignment="1">
      <alignment wrapText="1"/>
    </xf>
    <xf numFmtId="0" fontId="22" fillId="9" borderId="22" xfId="0" applyFont="1" applyFill="1" applyBorder="1"/>
    <xf numFmtId="0" fontId="10" fillId="9" borderId="19" xfId="0" applyFont="1" applyFill="1" applyBorder="1" applyAlignment="1">
      <alignment wrapText="1"/>
    </xf>
    <xf numFmtId="0" fontId="10" fillId="9" borderId="20" xfId="0" applyFont="1" applyFill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10" fillId="3" borderId="58" xfId="0" applyFont="1" applyFill="1" applyBorder="1"/>
    <xf numFmtId="0" fontId="0" fillId="3" borderId="18" xfId="0" applyFill="1" applyBorder="1" applyAlignment="1">
      <alignment horizontal="center"/>
    </xf>
    <xf numFmtId="0" fontId="10" fillId="3" borderId="21" xfId="0" applyFont="1" applyFill="1" applyBorder="1"/>
    <xf numFmtId="0" fontId="10" fillId="3" borderId="22" xfId="0" applyFont="1" applyFill="1" applyBorder="1"/>
    <xf numFmtId="0" fontId="0" fillId="3" borderId="16" xfId="0" applyFill="1" applyBorder="1" applyAlignment="1">
      <alignment horizontal="center"/>
    </xf>
    <xf numFmtId="0" fontId="10" fillId="3" borderId="20" xfId="0" applyFont="1" applyFill="1" applyBorder="1"/>
    <xf numFmtId="0" fontId="0" fillId="3" borderId="50" xfId="0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left" vertical="center" wrapText="1"/>
    </xf>
    <xf numFmtId="0" fontId="0" fillId="3" borderId="55" xfId="0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left" vertical="center" wrapText="1"/>
    </xf>
    <xf numFmtId="0" fontId="0" fillId="3" borderId="48" xfId="0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wrapText="1"/>
    </xf>
    <xf numFmtId="0" fontId="10" fillId="3" borderId="46" xfId="0" applyFont="1" applyFill="1" applyBorder="1"/>
    <xf numFmtId="0" fontId="22" fillId="3" borderId="46" xfId="0" applyFont="1" applyFill="1" applyBorder="1"/>
    <xf numFmtId="0" fontId="0" fillId="3" borderId="51" xfId="0" applyFill="1" applyBorder="1" applyAlignment="1">
      <alignment horizontal="center" vertical="center" wrapText="1"/>
    </xf>
    <xf numFmtId="0" fontId="10" fillId="3" borderId="43" xfId="0" applyFont="1" applyFill="1" applyBorder="1"/>
    <xf numFmtId="0" fontId="0" fillId="0" borderId="10" xfId="0" applyBorder="1" applyAlignment="1">
      <alignment horizontal="center" vertical="center"/>
    </xf>
    <xf numFmtId="4" fontId="0" fillId="3" borderId="49" xfId="0" applyNumberFormat="1" applyFill="1" applyBorder="1" applyAlignment="1">
      <alignment horizontal="right" vertical="center"/>
    </xf>
    <xf numFmtId="4" fontId="0" fillId="3" borderId="45" xfId="0" applyNumberFormat="1" applyFill="1" applyBorder="1" applyAlignment="1">
      <alignment horizontal="right" vertical="center"/>
    </xf>
    <xf numFmtId="4" fontId="0" fillId="3" borderId="49" xfId="0" applyNumberFormat="1" applyFill="1" applyBorder="1" applyAlignment="1">
      <alignment vertical="center"/>
    </xf>
    <xf numFmtId="4" fontId="0" fillId="3" borderId="45" xfId="0" applyNumberFormat="1" applyFill="1" applyBorder="1" applyAlignment="1">
      <alignment vertical="center"/>
    </xf>
    <xf numFmtId="4" fontId="0" fillId="3" borderId="42" xfId="0" applyNumberFormat="1" applyFill="1" applyBorder="1" applyAlignment="1">
      <alignment vertical="center"/>
    </xf>
    <xf numFmtId="4" fontId="0" fillId="3" borderId="40" xfId="0" applyNumberFormat="1" applyFill="1" applyBorder="1" applyAlignment="1">
      <alignment vertical="center"/>
    </xf>
    <xf numFmtId="4" fontId="0" fillId="3" borderId="2" xfId="0" applyNumberFormat="1" applyFill="1" applyBorder="1" applyAlignment="1">
      <alignment vertical="center"/>
    </xf>
    <xf numFmtId="4" fontId="0" fillId="3" borderId="4" xfId="0" applyNumberFormat="1" applyFill="1" applyBorder="1" applyAlignment="1">
      <alignment vertical="center"/>
    </xf>
    <xf numFmtId="4" fontId="0" fillId="3" borderId="42" xfId="0" applyNumberFormat="1" applyFill="1" applyBorder="1" applyAlignment="1">
      <alignment horizontal="right" vertical="center"/>
    </xf>
    <xf numFmtId="4" fontId="0" fillId="3" borderId="40" xfId="0" applyNumberFormat="1" applyFill="1" applyBorder="1" applyAlignment="1">
      <alignment horizontal="right" vertical="center"/>
    </xf>
    <xf numFmtId="4" fontId="0" fillId="3" borderId="2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0" fillId="3" borderId="47" xfId="0" applyNumberFormat="1" applyFill="1" applyBorder="1" applyAlignment="1">
      <alignment horizontal="right" vertical="center"/>
    </xf>
    <xf numFmtId="4" fontId="0" fillId="3" borderId="25" xfId="0" applyNumberFormat="1" applyFill="1" applyBorder="1" applyAlignment="1">
      <alignment horizontal="right" vertical="center"/>
    </xf>
    <xf numFmtId="4" fontId="0" fillId="0" borderId="45" xfId="0" applyNumberFormat="1" applyBorder="1" applyAlignment="1">
      <alignment horizontal="right" vertical="center"/>
    </xf>
    <xf numFmtId="4" fontId="0" fillId="0" borderId="4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49" xfId="0" applyNumberFormat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44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4" fontId="0" fillId="3" borderId="44" xfId="0" applyNumberFormat="1" applyFill="1" applyBorder="1" applyAlignment="1">
      <alignment vertical="center"/>
    </xf>
    <xf numFmtId="4" fontId="0" fillId="3" borderId="9" xfId="0" applyNumberFormat="1" applyFill="1" applyBorder="1" applyAlignment="1">
      <alignment vertical="center"/>
    </xf>
    <xf numFmtId="0" fontId="0" fillId="0" borderId="6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15" borderId="54" xfId="0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15" borderId="34" xfId="0" applyFill="1" applyBorder="1" applyAlignment="1">
      <alignment horizontal="center" vertical="center"/>
    </xf>
    <xf numFmtId="0" fontId="0" fillId="15" borderId="35" xfId="0" applyFill="1" applyBorder="1" applyAlignment="1">
      <alignment horizontal="center" vertical="center"/>
    </xf>
    <xf numFmtId="0" fontId="18" fillId="0" borderId="0" xfId="1" applyAlignment="1">
      <alignment horizontal="center" vertical="center"/>
    </xf>
    <xf numFmtId="49" fontId="18" fillId="0" borderId="48" xfId="1" applyNumberFormat="1" applyBorder="1" applyAlignment="1">
      <alignment horizontal="center" vertical="center"/>
    </xf>
    <xf numFmtId="49" fontId="18" fillId="0" borderId="55" xfId="1" applyNumberFormat="1" applyBorder="1" applyAlignment="1">
      <alignment horizontal="center" vertical="center"/>
    </xf>
    <xf numFmtId="49" fontId="18" fillId="0" borderId="63" xfId="1" applyNumberFormat="1" applyBorder="1" applyAlignment="1">
      <alignment horizontal="center" vertical="center"/>
    </xf>
    <xf numFmtId="49" fontId="18" fillId="3" borderId="50" xfId="1" applyNumberFormat="1" applyFill="1" applyBorder="1" applyAlignment="1">
      <alignment horizontal="center" vertical="center"/>
    </xf>
    <xf numFmtId="49" fontId="18" fillId="3" borderId="55" xfId="1" applyNumberFormat="1" applyFill="1" applyBorder="1" applyAlignment="1">
      <alignment horizontal="center" vertical="center"/>
    </xf>
    <xf numFmtId="49" fontId="18" fillId="3" borderId="56" xfId="1" applyNumberFormat="1" applyFill="1" applyBorder="1" applyAlignment="1">
      <alignment horizontal="center" vertical="center"/>
    </xf>
    <xf numFmtId="49" fontId="18" fillId="0" borderId="50" xfId="1" applyNumberFormat="1" applyBorder="1" applyAlignment="1">
      <alignment horizontal="center" vertical="center"/>
    </xf>
    <xf numFmtId="0" fontId="10" fillId="0" borderId="9" xfId="1" applyFont="1" applyBorder="1" applyAlignment="1">
      <alignment horizontal="left" vertical="center"/>
    </xf>
    <xf numFmtId="0" fontId="10" fillId="0" borderId="49" xfId="1" applyFont="1" applyBorder="1" applyAlignment="1">
      <alignment horizontal="left" vertical="center"/>
    </xf>
    <xf numFmtId="0" fontId="10" fillId="0" borderId="25" xfId="1" applyFont="1" applyBorder="1" applyAlignment="1">
      <alignment horizontal="left" vertical="center"/>
    </xf>
    <xf numFmtId="0" fontId="10" fillId="0" borderId="25" xfId="1" applyFont="1" applyBorder="1" applyAlignment="1">
      <alignment horizontal="left" vertical="center" wrapText="1"/>
    </xf>
    <xf numFmtId="0" fontId="10" fillId="3" borderId="2" xfId="1" applyFont="1" applyFill="1" applyBorder="1" applyAlignment="1">
      <alignment horizontal="left" vertical="center"/>
    </xf>
    <xf numFmtId="0" fontId="10" fillId="3" borderId="49" xfId="1" applyFont="1" applyFill="1" applyBorder="1" applyAlignment="1">
      <alignment horizontal="left" vertical="center"/>
    </xf>
    <xf numFmtId="0" fontId="10" fillId="3" borderId="49" xfId="1" applyFont="1" applyFill="1" applyBorder="1" applyAlignment="1">
      <alignment horizontal="left" vertical="center" wrapText="1"/>
    </xf>
    <xf numFmtId="0" fontId="10" fillId="3" borderId="4" xfId="1" applyFont="1" applyFill="1" applyBorder="1" applyAlignment="1">
      <alignment horizontal="left" vertical="center"/>
    </xf>
    <xf numFmtId="0" fontId="10" fillId="0" borderId="2" xfId="1" applyFont="1" applyBorder="1" applyAlignment="1">
      <alignment horizontal="left" vertical="center" wrapText="1"/>
    </xf>
    <xf numFmtId="0" fontId="10" fillId="0" borderId="49" xfId="1" applyFont="1" applyBorder="1" applyAlignment="1">
      <alignment horizontal="left" vertical="center" wrapText="1"/>
    </xf>
    <xf numFmtId="0" fontId="10" fillId="3" borderId="2" xfId="1" applyFont="1" applyFill="1" applyBorder="1" applyAlignment="1">
      <alignment horizontal="left" vertical="center" wrapText="1"/>
    </xf>
    <xf numFmtId="0" fontId="10" fillId="3" borderId="4" xfId="1" applyFont="1" applyFill="1" applyBorder="1" applyAlignment="1">
      <alignment horizontal="left" vertical="center" wrapText="1"/>
    </xf>
    <xf numFmtId="49" fontId="18" fillId="0" borderId="0" xfId="1" applyNumberFormat="1" applyAlignment="1">
      <alignment horizontal="center" vertical="center"/>
    </xf>
    <xf numFmtId="49" fontId="18" fillId="9" borderId="50" xfId="1" applyNumberFormat="1" applyFill="1" applyBorder="1" applyAlignment="1">
      <alignment horizontal="center" vertical="center"/>
    </xf>
    <xf numFmtId="49" fontId="18" fillId="9" borderId="55" xfId="1" applyNumberFormat="1" applyFill="1" applyBorder="1" applyAlignment="1">
      <alignment horizontal="center" vertical="center"/>
    </xf>
    <xf numFmtId="49" fontId="18" fillId="9" borderId="63" xfId="1" applyNumberFormat="1" applyFill="1" applyBorder="1" applyAlignment="1">
      <alignment horizontal="center" vertical="center"/>
    </xf>
    <xf numFmtId="49" fontId="18" fillId="9" borderId="56" xfId="1" applyNumberFormat="1" applyFill="1" applyBorder="1" applyAlignment="1">
      <alignment horizontal="center" vertical="center"/>
    </xf>
    <xf numFmtId="49" fontId="18" fillId="0" borderId="56" xfId="1" applyNumberFormat="1" applyBorder="1" applyAlignment="1">
      <alignment horizontal="center" vertical="center"/>
    </xf>
    <xf numFmtId="0" fontId="23" fillId="3" borderId="52" xfId="0" applyFont="1" applyFill="1" applyBorder="1" applyAlignment="1">
      <alignment horizontal="center" vertical="center" wrapText="1"/>
    </xf>
    <xf numFmtId="0" fontId="9" fillId="17" borderId="53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left" vertical="center" wrapText="1"/>
    </xf>
    <xf numFmtId="4" fontId="10" fillId="3" borderId="6" xfId="0" applyNumberFormat="1" applyFont="1" applyFill="1" applyBorder="1" applyAlignment="1">
      <alignment horizontal="right" vertical="center"/>
    </xf>
    <xf numFmtId="4" fontId="10" fillId="3" borderId="26" xfId="0" applyNumberFormat="1" applyFont="1" applyFill="1" applyBorder="1" applyAlignment="1">
      <alignment horizontal="right" vertical="center"/>
    </xf>
    <xf numFmtId="4" fontId="10" fillId="3" borderId="7" xfId="0" applyNumberFormat="1" applyFont="1" applyFill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26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0" fontId="0" fillId="0" borderId="0" xfId="0" applyAlignment="1"/>
    <xf numFmtId="0" fontId="10" fillId="3" borderId="41" xfId="1" applyFont="1" applyFill="1" applyBorder="1" applyAlignment="1">
      <alignment horizontal="left" vertical="center"/>
    </xf>
    <xf numFmtId="0" fontId="10" fillId="3" borderId="46" xfId="1" applyFont="1" applyFill="1" applyBorder="1" applyAlignment="1">
      <alignment horizontal="left" vertical="center"/>
    </xf>
    <xf numFmtId="0" fontId="10" fillId="3" borderId="46" xfId="1" applyFont="1" applyFill="1" applyBorder="1" applyAlignment="1">
      <alignment horizontal="left" vertical="center" wrapText="1"/>
    </xf>
    <xf numFmtId="0" fontId="10" fillId="3" borderId="43" xfId="1" applyFont="1" applyFill="1" applyBorder="1" applyAlignment="1">
      <alignment horizontal="left" vertical="center"/>
    </xf>
    <xf numFmtId="0" fontId="10" fillId="0" borderId="41" xfId="1" applyFont="1" applyBorder="1" applyAlignment="1">
      <alignment horizontal="left" vertical="center" wrapText="1"/>
    </xf>
    <xf numFmtId="0" fontId="10" fillId="0" borderId="46" xfId="1" applyFont="1" applyBorder="1" applyAlignment="1">
      <alignment horizontal="left" vertical="center" wrapText="1"/>
    </xf>
    <xf numFmtId="4" fontId="10" fillId="3" borderId="39" xfId="0" applyNumberFormat="1" applyFont="1" applyFill="1" applyBorder="1" applyAlignment="1">
      <alignment horizontal="right" vertical="center"/>
    </xf>
    <xf numFmtId="4" fontId="10" fillId="3" borderId="65" xfId="0" applyNumberFormat="1" applyFont="1" applyFill="1" applyBorder="1" applyAlignment="1">
      <alignment horizontal="right" vertical="center"/>
    </xf>
    <xf numFmtId="4" fontId="10" fillId="3" borderId="66" xfId="0" applyNumberFormat="1" applyFont="1" applyFill="1" applyBorder="1" applyAlignment="1">
      <alignment horizontal="right" vertical="center"/>
    </xf>
    <xf numFmtId="0" fontId="16" fillId="9" borderId="38" xfId="1" applyFont="1" applyFill="1" applyBorder="1" applyAlignment="1">
      <alignment horizontal="center" vertical="center" wrapText="1"/>
    </xf>
    <xf numFmtId="0" fontId="16" fillId="3" borderId="38" xfId="1" applyFont="1" applyFill="1" applyBorder="1" applyAlignment="1">
      <alignment horizontal="center" vertical="center" wrapText="1"/>
    </xf>
    <xf numFmtId="4" fontId="7" fillId="9" borderId="42" xfId="0" applyNumberFormat="1" applyFont="1" applyFill="1" applyBorder="1" applyAlignment="1">
      <alignment horizontal="right" vertical="center"/>
    </xf>
    <xf numFmtId="4" fontId="7" fillId="9" borderId="4" xfId="0" applyNumberFormat="1" applyFont="1" applyFill="1" applyBorder="1" applyAlignment="1">
      <alignment horizontal="right" vertical="center"/>
    </xf>
    <xf numFmtId="4" fontId="7" fillId="3" borderId="42" xfId="0" applyNumberFormat="1" applyFont="1" applyFill="1" applyBorder="1" applyAlignment="1">
      <alignment horizontal="right" vertical="center"/>
    </xf>
    <xf numFmtId="4" fontId="7" fillId="3" borderId="4" xfId="0" applyNumberFormat="1" applyFont="1" applyFill="1" applyBorder="1" applyAlignment="1">
      <alignment horizontal="right" vertical="center"/>
    </xf>
    <xf numFmtId="4" fontId="7" fillId="9" borderId="2" xfId="0" applyNumberFormat="1" applyFont="1" applyFill="1" applyBorder="1" applyAlignment="1">
      <alignment horizontal="right" vertical="center"/>
    </xf>
    <xf numFmtId="4" fontId="7" fillId="3" borderId="2" xfId="0" applyNumberFormat="1" applyFont="1" applyFill="1" applyBorder="1" applyAlignment="1">
      <alignment horizontal="right" vertical="center"/>
    </xf>
    <xf numFmtId="4" fontId="7" fillId="9" borderId="45" xfId="0" applyNumberFormat="1" applyFont="1" applyFill="1" applyBorder="1" applyAlignment="1">
      <alignment horizontal="right" vertical="center"/>
    </xf>
    <xf numFmtId="4" fontId="7" fillId="9" borderId="49" xfId="0" applyNumberFormat="1" applyFont="1" applyFill="1" applyBorder="1" applyAlignment="1">
      <alignment horizontal="right" vertical="center"/>
    </xf>
    <xf numFmtId="4" fontId="7" fillId="3" borderId="45" xfId="0" applyNumberFormat="1" applyFont="1" applyFill="1" applyBorder="1" applyAlignment="1">
      <alignment horizontal="right" vertical="center"/>
    </xf>
    <xf numFmtId="4" fontId="7" fillId="3" borderId="49" xfId="0" applyNumberFormat="1" applyFont="1" applyFill="1" applyBorder="1" applyAlignment="1">
      <alignment horizontal="right" vertical="center"/>
    </xf>
    <xf numFmtId="4" fontId="7" fillId="3" borderId="44" xfId="0" applyNumberFormat="1" applyFont="1" applyFill="1" applyBorder="1" applyAlignment="1">
      <alignment horizontal="right" vertical="center"/>
    </xf>
    <xf numFmtId="4" fontId="7" fillId="3" borderId="9" xfId="0" applyNumberFormat="1" applyFont="1" applyFill="1" applyBorder="1" applyAlignment="1">
      <alignment horizontal="right" vertical="center"/>
    </xf>
    <xf numFmtId="4" fontId="7" fillId="3" borderId="25" xfId="0" applyNumberFormat="1" applyFont="1" applyFill="1" applyBorder="1" applyAlignment="1">
      <alignment horizontal="right" vertical="center"/>
    </xf>
    <xf numFmtId="4" fontId="7" fillId="9" borderId="25" xfId="0" applyNumberFormat="1" applyFont="1" applyFill="1" applyBorder="1" applyAlignment="1">
      <alignment horizontal="right" vertical="center"/>
    </xf>
    <xf numFmtId="4" fontId="7" fillId="3" borderId="41" xfId="0" applyNumberFormat="1" applyFont="1" applyFill="1" applyBorder="1" applyAlignment="1">
      <alignment horizontal="right" vertical="center"/>
    </xf>
    <xf numFmtId="4" fontId="7" fillId="3" borderId="46" xfId="0" applyNumberFormat="1" applyFont="1" applyFill="1" applyBorder="1" applyAlignment="1">
      <alignment horizontal="right" vertical="center"/>
    </xf>
    <xf numFmtId="4" fontId="7" fillId="3" borderId="43" xfId="0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29" xfId="1" applyFont="1" applyFill="1" applyBorder="1" applyAlignment="1">
      <alignment horizontal="center" vertical="center"/>
    </xf>
    <xf numFmtId="0" fontId="7" fillId="3" borderId="39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10" fillId="9" borderId="46" xfId="1" applyFont="1" applyFill="1" applyBorder="1" applyAlignment="1">
      <alignment horizontal="left" vertical="center"/>
    </xf>
    <xf numFmtId="0" fontId="10" fillId="9" borderId="64" xfId="1" applyFont="1" applyFill="1" applyBorder="1" applyAlignment="1">
      <alignment horizontal="left" vertical="center"/>
    </xf>
    <xf numFmtId="0" fontId="10" fillId="9" borderId="43" xfId="1" applyFont="1" applyFill="1" applyBorder="1" applyAlignment="1">
      <alignment horizontal="left" vertical="center"/>
    </xf>
    <xf numFmtId="0" fontId="10" fillId="0" borderId="43" xfId="1" applyFont="1" applyBorder="1" applyAlignment="1">
      <alignment horizontal="left" vertical="center" wrapText="1"/>
    </xf>
    <xf numFmtId="0" fontId="10" fillId="3" borderId="41" xfId="1" applyFont="1" applyFill="1" applyBorder="1" applyAlignment="1">
      <alignment horizontal="left" vertical="center" wrapText="1"/>
    </xf>
    <xf numFmtId="0" fontId="10" fillId="3" borderId="43" xfId="1" applyFont="1" applyFill="1" applyBorder="1" applyAlignment="1">
      <alignment horizontal="left" vertical="center" wrapText="1"/>
    </xf>
    <xf numFmtId="0" fontId="16" fillId="9" borderId="31" xfId="1" applyFont="1" applyFill="1" applyBorder="1" applyAlignment="1">
      <alignment horizontal="center" vertical="center" wrapText="1"/>
    </xf>
    <xf numFmtId="0" fontId="16" fillId="3" borderId="31" xfId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/>
    </xf>
    <xf numFmtId="4" fontId="7" fillId="9" borderId="40" xfId="0" applyNumberFormat="1" applyFont="1" applyFill="1" applyBorder="1" applyAlignment="1">
      <alignment vertical="center"/>
    </xf>
    <xf numFmtId="4" fontId="7" fillId="9" borderId="2" xfId="0" applyNumberFormat="1" applyFont="1" applyFill="1" applyBorder="1" applyAlignment="1">
      <alignment vertical="center"/>
    </xf>
    <xf numFmtId="4" fontId="7" fillId="3" borderId="40" xfId="0" applyNumberFormat="1" applyFont="1" applyFill="1" applyBorder="1" applyAlignment="1">
      <alignment vertical="center"/>
    </xf>
    <xf numFmtId="4" fontId="7" fillId="3" borderId="2" xfId="0" applyNumberFormat="1" applyFont="1" applyFill="1" applyBorder="1" applyAlignment="1">
      <alignment vertical="center"/>
    </xf>
    <xf numFmtId="0" fontId="7" fillId="9" borderId="10" xfId="1" applyFont="1" applyFill="1" applyBorder="1" applyAlignment="1">
      <alignment horizontal="center" vertical="center"/>
    </xf>
    <xf numFmtId="4" fontId="7" fillId="9" borderId="45" xfId="0" applyNumberFormat="1" applyFont="1" applyFill="1" applyBorder="1" applyAlignment="1">
      <alignment vertical="center"/>
    </xf>
    <xf numFmtId="4" fontId="7" fillId="9" borderId="49" xfId="0" applyNumberFormat="1" applyFont="1" applyFill="1" applyBorder="1" applyAlignment="1">
      <alignment vertical="center"/>
    </xf>
    <xf numFmtId="0" fontId="7" fillId="3" borderId="10" xfId="1" applyFont="1" applyFill="1" applyBorder="1" applyAlignment="1">
      <alignment horizontal="center" vertical="center"/>
    </xf>
    <xf numFmtId="4" fontId="7" fillId="3" borderId="45" xfId="0" applyNumberFormat="1" applyFont="1" applyFill="1" applyBorder="1" applyAlignment="1">
      <alignment vertical="center"/>
    </xf>
    <xf numFmtId="4" fontId="7" fillId="3" borderId="49" xfId="0" applyNumberFormat="1" applyFont="1" applyFill="1" applyBorder="1" applyAlignment="1">
      <alignment vertical="center"/>
    </xf>
    <xf numFmtId="0" fontId="7" fillId="9" borderId="24" xfId="1" applyFont="1" applyFill="1" applyBorder="1" applyAlignment="1">
      <alignment horizontal="center" vertical="center"/>
    </xf>
    <xf numFmtId="4" fontId="7" fillId="9" borderId="25" xfId="0" applyNumberFormat="1" applyFont="1" applyFill="1" applyBorder="1" applyAlignment="1">
      <alignment vertical="center"/>
    </xf>
    <xf numFmtId="0" fontId="7" fillId="3" borderId="24" xfId="1" applyFont="1" applyFill="1" applyBorder="1" applyAlignment="1">
      <alignment horizontal="center" vertical="center"/>
    </xf>
    <xf numFmtId="4" fontId="7" fillId="3" borderId="42" xfId="0" applyNumberFormat="1" applyFont="1" applyFill="1" applyBorder="1" applyAlignment="1">
      <alignment vertical="center"/>
    </xf>
    <xf numFmtId="4" fontId="7" fillId="3" borderId="4" xfId="0" applyNumberFormat="1" applyFont="1" applyFill="1" applyBorder="1" applyAlignment="1">
      <alignment vertical="center"/>
    </xf>
    <xf numFmtId="4" fontId="7" fillId="9" borderId="42" xfId="0" applyNumberFormat="1" applyFont="1" applyFill="1" applyBorder="1" applyAlignment="1">
      <alignment vertical="center"/>
    </xf>
    <xf numFmtId="4" fontId="7" fillId="9" borderId="4" xfId="0" applyNumberFormat="1" applyFont="1" applyFill="1" applyBorder="1" applyAlignment="1">
      <alignment vertical="center"/>
    </xf>
    <xf numFmtId="0" fontId="7" fillId="3" borderId="3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4" fontId="7" fillId="3" borderId="44" xfId="0" applyNumberFormat="1" applyFont="1" applyFill="1" applyBorder="1" applyAlignment="1">
      <alignment vertical="center"/>
    </xf>
    <xf numFmtId="4" fontId="7" fillId="3" borderId="9" xfId="0" applyNumberFormat="1" applyFont="1" applyFill="1" applyBorder="1" applyAlignment="1">
      <alignment vertical="center"/>
    </xf>
    <xf numFmtId="4" fontId="7" fillId="3" borderId="25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horizontal="right"/>
    </xf>
    <xf numFmtId="9" fontId="10" fillId="5" borderId="28" xfId="0" applyNumberFormat="1" applyFont="1" applyFill="1" applyBorder="1" applyAlignment="1"/>
    <xf numFmtId="0" fontId="10" fillId="5" borderId="27" xfId="0" applyFont="1" applyFill="1" applyBorder="1" applyAlignment="1"/>
    <xf numFmtId="49" fontId="10" fillId="5" borderId="27" xfId="0" applyNumberFormat="1" applyFont="1" applyFill="1" applyBorder="1" applyAlignment="1"/>
    <xf numFmtId="9" fontId="10" fillId="5" borderId="28" xfId="0" applyNumberFormat="1" applyFont="1" applyFill="1" applyBorder="1" applyAlignment="1">
      <alignment horizontal="right"/>
    </xf>
    <xf numFmtId="9" fontId="10" fillId="5" borderId="27" xfId="0" applyNumberFormat="1" applyFont="1" applyFill="1" applyBorder="1" applyAlignment="1">
      <alignment horizontal="right"/>
    </xf>
    <xf numFmtId="9" fontId="10" fillId="5" borderId="27" xfId="0" applyNumberFormat="1" applyFont="1" applyFill="1" applyBorder="1" applyAlignment="1"/>
    <xf numFmtId="0" fontId="16" fillId="0" borderId="0" xfId="0" applyFont="1"/>
    <xf numFmtId="0" fontId="0" fillId="9" borderId="22" xfId="0" applyFont="1" applyFill="1" applyBorder="1" applyAlignment="1">
      <alignment vertical="center" wrapText="1"/>
    </xf>
    <xf numFmtId="0" fontId="0" fillId="9" borderId="22" xfId="0" applyFont="1" applyFill="1" applyBorder="1" applyAlignment="1">
      <alignment vertical="center"/>
    </xf>
    <xf numFmtId="0" fontId="0" fillId="9" borderId="19" xfId="0" applyFont="1" applyFill="1" applyBorder="1" applyAlignment="1">
      <alignment vertical="center"/>
    </xf>
    <xf numFmtId="0" fontId="0" fillId="9" borderId="19" xfId="0" applyFont="1" applyFill="1" applyBorder="1" applyAlignment="1">
      <alignment vertical="center" wrapText="1"/>
    </xf>
    <xf numFmtId="0" fontId="0" fillId="0" borderId="68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9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9" borderId="0" xfId="0" applyFill="1"/>
    <xf numFmtId="0" fontId="0" fillId="3" borderId="66" xfId="0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0" fillId="8" borderId="21" xfId="0" applyFont="1" applyFill="1" applyBorder="1" applyAlignment="1">
      <alignment vertical="center" wrapText="1"/>
    </xf>
    <xf numFmtId="0" fontId="0" fillId="8" borderId="8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22" xfId="0" applyFont="1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22" xfId="0" applyFont="1" applyFill="1" applyBorder="1" applyAlignment="1">
      <alignment vertical="center" wrapText="1"/>
    </xf>
    <xf numFmtId="0" fontId="0" fillId="8" borderId="48" xfId="0" applyFill="1" applyBorder="1" applyAlignment="1">
      <alignment vertical="center"/>
    </xf>
    <xf numFmtId="0" fontId="0" fillId="8" borderId="68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23" fillId="0" borderId="0" xfId="0" applyFont="1"/>
    <xf numFmtId="0" fontId="0" fillId="3" borderId="69" xfId="0" applyFill="1" applyBorder="1" applyAlignment="1">
      <alignment vertical="center"/>
    </xf>
    <xf numFmtId="0" fontId="23" fillId="3" borderId="30" xfId="0" applyFont="1" applyFill="1" applyBorder="1" applyAlignment="1">
      <alignment horizontal="center" vertical="center" wrapText="1"/>
    </xf>
    <xf numFmtId="0" fontId="0" fillId="3" borderId="62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9" borderId="41" xfId="1" applyFont="1" applyFill="1" applyBorder="1" applyAlignment="1">
      <alignment horizontal="left" vertical="center"/>
    </xf>
    <xf numFmtId="4" fontId="10" fillId="0" borderId="39" xfId="0" applyNumberFormat="1" applyFont="1" applyBorder="1" applyAlignment="1">
      <alignment horizontal="right" vertical="center"/>
    </xf>
    <xf numFmtId="4" fontId="10" fillId="0" borderId="65" xfId="0" applyNumberFormat="1" applyFont="1" applyBorder="1" applyAlignment="1">
      <alignment horizontal="right" vertical="center"/>
    </xf>
    <xf numFmtId="4" fontId="7" fillId="9" borderId="44" xfId="0" applyNumberFormat="1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3" borderId="38" xfId="0" applyFont="1" applyFill="1" applyBorder="1" applyAlignment="1">
      <alignment horizontal="center" vertical="center" wrapText="1"/>
    </xf>
    <xf numFmtId="4" fontId="7" fillId="9" borderId="44" xfId="0" applyNumberFormat="1" applyFont="1" applyFill="1" applyBorder="1" applyAlignment="1">
      <alignment vertical="center"/>
    </xf>
    <xf numFmtId="0" fontId="10" fillId="8" borderId="14" xfId="0" applyFont="1" applyFill="1" applyBorder="1" applyAlignment="1">
      <alignment horizontal="left" vertical="center"/>
    </xf>
    <xf numFmtId="0" fontId="6" fillId="8" borderId="34" xfId="0" applyFont="1" applyFill="1" applyBorder="1" applyAlignment="1">
      <alignment horizontal="left" vertical="center" wrapText="1"/>
    </xf>
    <xf numFmtId="0" fontId="6" fillId="8" borderId="35" xfId="0" applyFont="1" applyFill="1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1" fillId="3" borderId="38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4" fontId="10" fillId="9" borderId="39" xfId="0" applyNumberFormat="1" applyFont="1" applyFill="1" applyBorder="1" applyAlignment="1">
      <alignment horizontal="right" vertical="center"/>
    </xf>
    <xf numFmtId="4" fontId="10" fillId="9" borderId="65" xfId="0" applyNumberFormat="1" applyFont="1" applyFill="1" applyBorder="1" applyAlignment="1">
      <alignment horizontal="right" vertical="center"/>
    </xf>
    <xf numFmtId="4" fontId="10" fillId="9" borderId="7" xfId="0" applyNumberFormat="1" applyFont="1" applyFill="1" applyBorder="1" applyAlignment="1">
      <alignment horizontal="right" vertical="center"/>
    </xf>
    <xf numFmtId="1" fontId="21" fillId="9" borderId="38" xfId="0" applyNumberFormat="1" applyFont="1" applyFill="1" applyBorder="1" applyAlignment="1">
      <alignment horizontal="center" vertical="center"/>
    </xf>
    <xf numFmtId="1" fontId="21" fillId="3" borderId="38" xfId="0" applyNumberFormat="1" applyFont="1" applyFill="1" applyBorder="1" applyAlignment="1">
      <alignment horizontal="center" vertical="center"/>
    </xf>
    <xf numFmtId="1" fontId="21" fillId="9" borderId="67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60" xfId="0" applyFont="1" applyBorder="1" applyAlignment="1"/>
    <xf numFmtId="0" fontId="0" fillId="0" borderId="60" xfId="0" applyBorder="1" applyAlignment="1"/>
    <xf numFmtId="0" fontId="4" fillId="0" borderId="0" xfId="0" applyFont="1"/>
    <xf numFmtId="0" fontId="0" fillId="20" borderId="38" xfId="0" applyFill="1" applyBorder="1" applyAlignment="1">
      <alignment horizontal="center" vertical="center" wrapText="1"/>
    </xf>
    <xf numFmtId="0" fontId="0" fillId="20" borderId="15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38" xfId="0" applyFill="1" applyBorder="1" applyAlignment="1">
      <alignment horizontal="center" vertical="center"/>
    </xf>
    <xf numFmtId="0" fontId="3" fillId="0" borderId="0" xfId="0" applyFont="1"/>
    <xf numFmtId="0" fontId="21" fillId="9" borderId="0" xfId="0" applyFont="1" applyFill="1" applyAlignment="1">
      <alignment vertical="center"/>
    </xf>
    <xf numFmtId="0" fontId="9" fillId="9" borderId="0" xfId="0" applyFont="1" applyFill="1"/>
    <xf numFmtId="0" fontId="25" fillId="2" borderId="38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 wrapText="1"/>
    </xf>
    <xf numFmtId="0" fontId="28" fillId="0" borderId="0" xfId="0" applyFont="1"/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25" fillId="15" borderId="38" xfId="0" applyFont="1" applyFill="1" applyBorder="1" applyAlignment="1">
      <alignment horizontal="center" vertical="center"/>
    </xf>
    <xf numFmtId="0" fontId="25" fillId="15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15" borderId="17" xfId="0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0" fillId="15" borderId="18" xfId="0" applyFill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15" borderId="16" xfId="0" applyFill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29" fillId="2" borderId="38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2" xfId="0" applyFont="1" applyBorder="1" applyAlignment="1">
      <alignment wrapText="1"/>
    </xf>
    <xf numFmtId="0" fontId="30" fillId="0" borderId="2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5" fillId="15" borderId="38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horizontal="center" vertical="center"/>
    </xf>
    <xf numFmtId="0" fontId="30" fillId="0" borderId="20" xfId="0" applyFont="1" applyBorder="1" applyAlignment="1">
      <alignment vertical="center" wrapText="1"/>
    </xf>
    <xf numFmtId="0" fontId="0" fillId="2" borderId="15" xfId="0" applyFill="1" applyBorder="1" applyAlignment="1">
      <alignment horizontal="center" vertical="center"/>
    </xf>
    <xf numFmtId="0" fontId="29" fillId="0" borderId="58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5" fillId="15" borderId="31" xfId="0" applyFont="1" applyFill="1" applyBorder="1" applyAlignment="1">
      <alignment horizontal="center" vertical="center"/>
    </xf>
    <xf numFmtId="0" fontId="25" fillId="15" borderId="5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3" fillId="0" borderId="58" xfId="0" applyFont="1" applyBorder="1" applyAlignment="1">
      <alignment vertical="center" wrapText="1"/>
    </xf>
    <xf numFmtId="0" fontId="29" fillId="2" borderId="31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0" fillId="15" borderId="23" xfId="0" applyFill="1" applyBorder="1" applyAlignment="1">
      <alignment horizontal="center" vertical="center"/>
    </xf>
    <xf numFmtId="0" fontId="3" fillId="0" borderId="70" xfId="0" applyFont="1" applyBorder="1" applyAlignment="1">
      <alignment vertical="center" wrapText="1"/>
    </xf>
    <xf numFmtId="0" fontId="25" fillId="15" borderId="57" xfId="0" applyFont="1" applyFill="1" applyBorder="1" applyAlignment="1">
      <alignment horizontal="center" vertical="center"/>
    </xf>
    <xf numFmtId="0" fontId="25" fillId="15" borderId="71" xfId="0" applyFont="1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3" fillId="0" borderId="20" xfId="0" applyFont="1" applyBorder="1"/>
    <xf numFmtId="0" fontId="0" fillId="7" borderId="0" xfId="0" applyFill="1" applyAlignment="1">
      <alignment horizontal="center" vertical="center"/>
    </xf>
    <xf numFmtId="0" fontId="3" fillId="0" borderId="36" xfId="0" applyFont="1" applyBorder="1" applyAlignment="1">
      <alignment wrapText="1"/>
    </xf>
    <xf numFmtId="0" fontId="3" fillId="0" borderId="37" xfId="0" applyFont="1" applyBorder="1"/>
    <xf numFmtId="0" fontId="3" fillId="0" borderId="62" xfId="0" applyFont="1" applyBorder="1" applyAlignment="1">
      <alignment wrapText="1"/>
    </xf>
    <xf numFmtId="0" fontId="3" fillId="9" borderId="62" xfId="0" applyFont="1" applyFill="1" applyBorder="1" applyAlignment="1">
      <alignment vertical="center" wrapText="1"/>
    </xf>
    <xf numFmtId="0" fontId="3" fillId="9" borderId="36" xfId="0" applyFont="1" applyFill="1" applyBorder="1" applyAlignment="1">
      <alignment horizontal="left" vertical="center" wrapText="1"/>
    </xf>
    <xf numFmtId="0" fontId="3" fillId="9" borderId="37" xfId="0" applyFont="1" applyFill="1" applyBorder="1" applyAlignment="1">
      <alignment horizontal="left" vertical="center" wrapText="1"/>
    </xf>
    <xf numFmtId="0" fontId="0" fillId="9" borderId="0" xfId="0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9" borderId="62" xfId="0" applyFont="1" applyFill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3" fillId="0" borderId="36" xfId="0" applyFont="1" applyBorder="1" applyAlignment="1">
      <alignment wrapText="1"/>
    </xf>
    <xf numFmtId="0" fontId="33" fillId="0" borderId="36" xfId="0" applyFont="1" applyBorder="1" applyAlignment="1">
      <alignment horizontal="left" wrapText="1"/>
    </xf>
    <xf numFmtId="0" fontId="33" fillId="9" borderId="36" xfId="0" applyFont="1" applyFill="1" applyBorder="1" applyAlignment="1">
      <alignment horizontal="left" wrapText="1"/>
    </xf>
    <xf numFmtId="0" fontId="33" fillId="9" borderId="70" xfId="0" applyFont="1" applyFill="1" applyBorder="1" applyAlignment="1">
      <alignment horizontal="left" wrapText="1"/>
    </xf>
    <xf numFmtId="0" fontId="33" fillId="9" borderId="37" xfId="0" applyFont="1" applyFill="1" applyBorder="1" applyAlignment="1">
      <alignment horizontal="left" wrapText="1"/>
    </xf>
    <xf numFmtId="0" fontId="25" fillId="15" borderId="31" xfId="0" applyFont="1" applyFill="1" applyBorder="1" applyAlignment="1">
      <alignment horizontal="center" vertical="center" wrapText="1"/>
    </xf>
    <xf numFmtId="0" fontId="0" fillId="15" borderId="62" xfId="0" applyFill="1" applyBorder="1" applyAlignment="1">
      <alignment horizontal="center" vertical="center"/>
    </xf>
    <xf numFmtId="0" fontId="0" fillId="15" borderId="72" xfId="0" applyFill="1" applyBorder="1" applyAlignment="1">
      <alignment horizontal="center" vertical="center"/>
    </xf>
    <xf numFmtId="0" fontId="0" fillId="15" borderId="36" xfId="0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15" borderId="37" xfId="0" applyFill="1" applyBorder="1" applyAlignment="1">
      <alignment horizontal="center" vertical="center"/>
    </xf>
    <xf numFmtId="0" fontId="33" fillId="0" borderId="37" xfId="0" applyFont="1" applyBorder="1" applyAlignment="1">
      <alignment wrapText="1"/>
    </xf>
    <xf numFmtId="0" fontId="33" fillId="0" borderId="0" xfId="0" applyFont="1" applyAlignment="1">
      <alignment wrapText="1"/>
    </xf>
    <xf numFmtId="0" fontId="33" fillId="0" borderId="21" xfId="0" applyFont="1" applyBorder="1" applyAlignment="1">
      <alignment wrapText="1"/>
    </xf>
    <xf numFmtId="0" fontId="30" fillId="0" borderId="0" xfId="0" applyFont="1" applyAlignment="1">
      <alignment wrapText="1"/>
    </xf>
    <xf numFmtId="0" fontId="3" fillId="9" borderId="22" xfId="0" applyFont="1" applyFill="1" applyBorder="1" applyAlignment="1">
      <alignment wrapText="1"/>
    </xf>
    <xf numFmtId="0" fontId="3" fillId="9" borderId="0" xfId="0" applyFont="1" applyFill="1" applyAlignment="1">
      <alignment wrapText="1"/>
    </xf>
    <xf numFmtId="0" fontId="3" fillId="9" borderId="19" xfId="0" applyFont="1" applyFill="1" applyBorder="1" applyAlignment="1">
      <alignment wrapText="1"/>
    </xf>
    <xf numFmtId="0" fontId="30" fillId="0" borderId="37" xfId="0" applyFont="1" applyBorder="1" applyAlignment="1">
      <alignment wrapText="1"/>
    </xf>
    <xf numFmtId="0" fontId="33" fillId="0" borderId="62" xfId="0" applyFont="1" applyBorder="1" applyAlignment="1">
      <alignment wrapText="1"/>
    </xf>
    <xf numFmtId="0" fontId="33" fillId="9" borderId="21" xfId="0" applyFont="1" applyFill="1" applyBorder="1" applyAlignment="1">
      <alignment vertical="center" wrapText="1"/>
    </xf>
    <xf numFmtId="0" fontId="33" fillId="9" borderId="0" xfId="0" applyFont="1" applyFill="1" applyAlignment="1">
      <alignment vertical="center" wrapText="1"/>
    </xf>
    <xf numFmtId="0" fontId="33" fillId="9" borderId="22" xfId="0" applyFont="1" applyFill="1" applyBorder="1" applyAlignment="1">
      <alignment vertical="center" wrapText="1"/>
    </xf>
    <xf numFmtId="0" fontId="33" fillId="9" borderId="19" xfId="0" applyFont="1" applyFill="1" applyBorder="1" applyAlignment="1">
      <alignment vertical="center" wrapText="1"/>
    </xf>
    <xf numFmtId="0" fontId="3" fillId="0" borderId="70" xfId="0" applyFont="1" applyBorder="1" applyAlignment="1">
      <alignment wrapText="1"/>
    </xf>
    <xf numFmtId="0" fontId="30" fillId="0" borderId="46" xfId="0" applyFont="1" applyBorder="1" applyAlignment="1">
      <alignment horizontal="left" vertical="center" wrapText="1"/>
    </xf>
    <xf numFmtId="0" fontId="33" fillId="0" borderId="46" xfId="0" applyFont="1" applyBorder="1" applyAlignment="1">
      <alignment horizontal="left" vertical="center" wrapText="1"/>
    </xf>
    <xf numFmtId="0" fontId="33" fillId="0" borderId="6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wrapText="1"/>
    </xf>
    <xf numFmtId="0" fontId="0" fillId="15" borderId="32" xfId="0" applyFill="1" applyBorder="1" applyAlignment="1">
      <alignment horizontal="center" vertical="center"/>
    </xf>
    <xf numFmtId="0" fontId="3" fillId="0" borderId="43" xfId="0" applyFont="1" applyBorder="1" applyAlignment="1">
      <alignment horizontal="left" wrapText="1"/>
    </xf>
    <xf numFmtId="0" fontId="2" fillId="0" borderId="22" xfId="0" applyFont="1" applyBorder="1" applyAlignment="1">
      <alignment wrapText="1"/>
    </xf>
    <xf numFmtId="0" fontId="0" fillId="9" borderId="8" xfId="0" applyFill="1" applyBorder="1" applyAlignment="1">
      <alignment vertical="center"/>
    </xf>
    <xf numFmtId="0" fontId="0" fillId="9" borderId="29" xfId="0" applyFill="1" applyBorder="1" applyAlignment="1">
      <alignment vertical="center"/>
    </xf>
    <xf numFmtId="0" fontId="0" fillId="9" borderId="21" xfId="0" applyFont="1" applyFill="1" applyBorder="1" applyAlignment="1">
      <alignment vertical="center" wrapText="1"/>
    </xf>
    <xf numFmtId="0" fontId="21" fillId="0" borderId="0" xfId="0" applyFont="1" applyFill="1" applyBorder="1" applyAlignment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0" fillId="10" borderId="27" xfId="0" applyFont="1" applyFill="1" applyBorder="1" applyAlignment="1">
      <alignment horizontal="center" vertical="center" wrapText="1"/>
    </xf>
    <xf numFmtId="0" fontId="20" fillId="10" borderId="30" xfId="0" applyFont="1" applyFill="1" applyBorder="1" applyAlignment="1">
      <alignment horizontal="center" vertical="center" wrapText="1"/>
    </xf>
    <xf numFmtId="0" fontId="20" fillId="10" borderId="28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/>
    </xf>
    <xf numFmtId="0" fontId="14" fillId="8" borderId="26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left" vertical="center" wrapText="1"/>
    </xf>
    <xf numFmtId="0" fontId="21" fillId="19" borderId="27" xfId="0" applyFont="1" applyFill="1" applyBorder="1" applyAlignment="1">
      <alignment horizontal="center"/>
    </xf>
    <xf numFmtId="0" fontId="21" fillId="19" borderId="30" xfId="0" applyFont="1" applyFill="1" applyBorder="1" applyAlignment="1">
      <alignment horizontal="center"/>
    </xf>
    <xf numFmtId="0" fontId="21" fillId="19" borderId="28" xfId="0" applyFont="1" applyFill="1" applyBorder="1" applyAlignment="1">
      <alignment horizontal="center"/>
    </xf>
    <xf numFmtId="0" fontId="14" fillId="2" borderId="5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67" xfId="0" applyFont="1" applyFill="1" applyBorder="1" applyAlignment="1">
      <alignment horizontal="center" vertical="center"/>
    </xf>
    <xf numFmtId="0" fontId="14" fillId="15" borderId="27" xfId="0" applyFont="1" applyFill="1" applyBorder="1" applyAlignment="1">
      <alignment horizontal="center" vertical="center"/>
    </xf>
    <xf numFmtId="0" fontId="14" fillId="15" borderId="28" xfId="0" applyFont="1" applyFill="1" applyBorder="1" applyAlignment="1">
      <alignment horizontal="center" vertical="center"/>
    </xf>
    <xf numFmtId="0" fontId="10" fillId="15" borderId="27" xfId="0" applyFont="1" applyFill="1" applyBorder="1" applyAlignment="1">
      <alignment horizontal="center"/>
    </xf>
    <xf numFmtId="0" fontId="10" fillId="15" borderId="28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right"/>
    </xf>
    <xf numFmtId="0" fontId="10" fillId="5" borderId="28" xfId="0" applyFont="1" applyFill="1" applyBorder="1" applyAlignment="1">
      <alignment horizontal="right"/>
    </xf>
    <xf numFmtId="0" fontId="10" fillId="5" borderId="27" xfId="0" applyFont="1" applyFill="1" applyBorder="1" applyAlignment="1">
      <alignment horizontal="right"/>
    </xf>
    <xf numFmtId="0" fontId="10" fillId="5" borderId="59" xfId="0" applyFont="1" applyFill="1" applyBorder="1" applyAlignment="1">
      <alignment horizontal="right"/>
    </xf>
    <xf numFmtId="0" fontId="10" fillId="5" borderId="67" xfId="0" applyFont="1" applyFill="1" applyBorder="1" applyAlignment="1">
      <alignment horizontal="right"/>
    </xf>
    <xf numFmtId="0" fontId="11" fillId="2" borderId="27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21" fillId="19" borderId="27" xfId="0" applyFont="1" applyFill="1" applyBorder="1" applyAlignment="1">
      <alignment horizontal="center" vertical="center"/>
    </xf>
    <xf numFmtId="0" fontId="21" fillId="19" borderId="30" xfId="0" applyFont="1" applyFill="1" applyBorder="1" applyAlignment="1">
      <alignment horizontal="center" vertical="center"/>
    </xf>
    <xf numFmtId="0" fontId="21" fillId="19" borderId="28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21" fillId="11" borderId="27" xfId="0" applyFont="1" applyFill="1" applyBorder="1" applyAlignment="1">
      <alignment horizontal="center"/>
    </xf>
    <xf numFmtId="0" fontId="21" fillId="11" borderId="30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right"/>
    </xf>
    <xf numFmtId="0" fontId="10" fillId="5" borderId="54" xfId="0" applyFont="1" applyFill="1" applyBorder="1" applyAlignment="1">
      <alignment horizontal="right"/>
    </xf>
    <xf numFmtId="0" fontId="14" fillId="2" borderId="53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9" fillId="19" borderId="27" xfId="0" applyFont="1" applyFill="1" applyBorder="1" applyAlignment="1">
      <alignment horizontal="center" vertical="center"/>
    </xf>
    <xf numFmtId="0" fontId="9" fillId="19" borderId="30" xfId="0" applyFont="1" applyFill="1" applyBorder="1" applyAlignment="1">
      <alignment horizontal="center" vertical="center"/>
    </xf>
    <xf numFmtId="0" fontId="9" fillId="19" borderId="2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27" fillId="21" borderId="31" xfId="0" applyFont="1" applyFill="1" applyBorder="1" applyAlignment="1">
      <alignment horizontal="center" vertical="center" wrapText="1"/>
    </xf>
    <xf numFmtId="0" fontId="27" fillId="21" borderId="32" xfId="0" applyFont="1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67" xfId="0" applyFont="1" applyFill="1" applyBorder="1" applyAlignment="1">
      <alignment horizontal="center" vertical="center"/>
    </xf>
    <xf numFmtId="0" fontId="27" fillId="21" borderId="57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2" fillId="7" borderId="53" xfId="0" applyFont="1" applyFill="1" applyBorder="1" applyAlignment="1">
      <alignment horizontal="center" vertical="center" wrapText="1"/>
    </xf>
    <xf numFmtId="0" fontId="32" fillId="7" borderId="54" xfId="0" applyFont="1" applyFill="1" applyBorder="1" applyAlignment="1">
      <alignment horizontal="center" vertical="center" wrapText="1"/>
    </xf>
    <xf numFmtId="0" fontId="32" fillId="7" borderId="30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32" fillId="7" borderId="27" xfId="0" applyFont="1" applyFill="1" applyBorder="1" applyAlignment="1">
      <alignment horizontal="center" vertical="center" wrapText="1"/>
    </xf>
    <xf numFmtId="0" fontId="14" fillId="12" borderId="27" xfId="0" applyFont="1" applyFill="1" applyBorder="1" applyAlignment="1">
      <alignment horizontal="left" vertical="center"/>
    </xf>
    <xf numFmtId="0" fontId="14" fillId="12" borderId="30" xfId="0" applyFont="1" applyFill="1" applyBorder="1" applyAlignment="1">
      <alignment horizontal="left" vertical="center"/>
    </xf>
    <xf numFmtId="0" fontId="14" fillId="12" borderId="28" xfId="0" applyFont="1" applyFill="1" applyBorder="1" applyAlignment="1">
      <alignment horizontal="left" vertical="center"/>
    </xf>
    <xf numFmtId="0" fontId="32" fillId="7" borderId="67" xfId="0" applyFont="1" applyFill="1" applyBorder="1" applyAlignment="1">
      <alignment horizontal="center" vertical="center" wrapText="1"/>
    </xf>
    <xf numFmtId="0" fontId="10" fillId="13" borderId="31" xfId="0" applyFont="1" applyFill="1" applyBorder="1" applyAlignment="1">
      <alignment horizontal="center" vertical="center" textRotation="90"/>
    </xf>
    <xf numFmtId="0" fontId="10" fillId="13" borderId="57" xfId="0" applyFont="1" applyFill="1" applyBorder="1" applyAlignment="1">
      <alignment horizontal="center" vertical="center" textRotation="90"/>
    </xf>
    <xf numFmtId="0" fontId="10" fillId="13" borderId="32" xfId="0" applyFont="1" applyFill="1" applyBorder="1" applyAlignment="1">
      <alignment horizontal="center" vertical="center" textRotation="90"/>
    </xf>
    <xf numFmtId="0" fontId="24" fillId="3" borderId="27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9" fillId="17" borderId="52" xfId="0" applyFont="1" applyFill="1" applyBorder="1" applyAlignment="1">
      <alignment horizontal="center" vertical="center" wrapText="1"/>
    </xf>
    <xf numFmtId="0" fontId="9" fillId="17" borderId="54" xfId="0" applyFont="1" applyFill="1" applyBorder="1" applyAlignment="1">
      <alignment horizontal="center" vertical="center" wrapText="1"/>
    </xf>
    <xf numFmtId="0" fontId="9" fillId="17" borderId="61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 wrapText="1"/>
    </xf>
    <xf numFmtId="0" fontId="9" fillId="17" borderId="59" xfId="0" applyFont="1" applyFill="1" applyBorder="1" applyAlignment="1">
      <alignment horizontal="center" vertical="center" wrapText="1"/>
    </xf>
    <xf numFmtId="0" fontId="9" fillId="17" borderId="60" xfId="0" applyFont="1" applyFill="1" applyBorder="1" applyAlignment="1">
      <alignment horizontal="center" vertical="center" wrapText="1"/>
    </xf>
    <xf numFmtId="0" fontId="19" fillId="16" borderId="27" xfId="1" applyFont="1" applyFill="1" applyBorder="1" applyAlignment="1">
      <alignment horizontal="center" vertical="center"/>
    </xf>
    <xf numFmtId="0" fontId="19" fillId="16" borderId="30" xfId="1" applyFont="1" applyFill="1" applyBorder="1" applyAlignment="1">
      <alignment horizontal="center" vertical="center"/>
    </xf>
    <xf numFmtId="0" fontId="19" fillId="16" borderId="28" xfId="1" applyFont="1" applyFill="1" applyBorder="1" applyAlignment="1">
      <alignment horizontal="center" vertical="center"/>
    </xf>
    <xf numFmtId="0" fontId="9" fillId="20" borderId="27" xfId="0" applyFont="1" applyFill="1" applyBorder="1" applyAlignment="1">
      <alignment horizontal="right"/>
    </xf>
    <xf numFmtId="0" fontId="9" fillId="20" borderId="30" xfId="0" applyFont="1" applyFill="1" applyBorder="1" applyAlignment="1">
      <alignment horizontal="right"/>
    </xf>
    <xf numFmtId="0" fontId="9" fillId="20" borderId="28" xfId="0" applyFont="1" applyFill="1" applyBorder="1" applyAlignment="1">
      <alignment horizontal="right"/>
    </xf>
    <xf numFmtId="9" fontId="21" fillId="15" borderId="27" xfId="0" applyNumberFormat="1" applyFont="1" applyFill="1" applyBorder="1" applyAlignment="1">
      <alignment horizontal="center" vertical="center"/>
    </xf>
    <xf numFmtId="9" fontId="21" fillId="15" borderId="30" xfId="0" applyNumberFormat="1" applyFont="1" applyFill="1" applyBorder="1" applyAlignment="1">
      <alignment horizontal="center" vertical="center"/>
    </xf>
    <xf numFmtId="9" fontId="21" fillId="15" borderId="28" xfId="0" applyNumberFormat="1" applyFont="1" applyFill="1" applyBorder="1" applyAlignment="1">
      <alignment horizontal="center" vertical="center"/>
    </xf>
    <xf numFmtId="0" fontId="21" fillId="14" borderId="27" xfId="0" applyFont="1" applyFill="1" applyBorder="1" applyAlignment="1">
      <alignment horizontal="center" vertical="center"/>
    </xf>
    <xf numFmtId="0" fontId="21" fillId="14" borderId="30" xfId="0" applyFont="1" applyFill="1" applyBorder="1" applyAlignment="1">
      <alignment horizontal="center" vertical="center"/>
    </xf>
    <xf numFmtId="0" fontId="21" fillId="14" borderId="28" xfId="0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center" vertical="center"/>
    </xf>
    <xf numFmtId="0" fontId="21" fillId="10" borderId="30" xfId="0" applyFont="1" applyFill="1" applyBorder="1" applyAlignment="1">
      <alignment horizontal="center" vertical="center"/>
    </xf>
    <xf numFmtId="0" fontId="21" fillId="10" borderId="28" xfId="0" applyFont="1" applyFill="1" applyBorder="1" applyAlignment="1">
      <alignment horizontal="center" vertical="center"/>
    </xf>
    <xf numFmtId="4" fontId="9" fillId="10" borderId="27" xfId="0" applyNumberFormat="1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25" fillId="13" borderId="31" xfId="0" applyFont="1" applyFill="1" applyBorder="1" applyAlignment="1">
      <alignment horizontal="center" vertical="center"/>
    </xf>
    <xf numFmtId="0" fontId="25" fillId="13" borderId="32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 textRotation="90"/>
    </xf>
    <xf numFmtId="0" fontId="10" fillId="13" borderId="18" xfId="0" applyFont="1" applyFill="1" applyBorder="1" applyAlignment="1">
      <alignment horizontal="center" vertical="center" textRotation="90"/>
    </xf>
    <xf numFmtId="0" fontId="10" fillId="13" borderId="16" xfId="0" applyFont="1" applyFill="1" applyBorder="1" applyAlignment="1">
      <alignment horizontal="center" vertical="center" textRotation="90"/>
    </xf>
    <xf numFmtId="0" fontId="10" fillId="13" borderId="31" xfId="0" applyFont="1" applyFill="1" applyBorder="1" applyAlignment="1">
      <alignment horizontal="center" vertical="center" textRotation="90" wrapText="1"/>
    </xf>
    <xf numFmtId="0" fontId="10" fillId="13" borderId="57" xfId="0" applyFont="1" applyFill="1" applyBorder="1" applyAlignment="1">
      <alignment horizontal="center" vertical="center" textRotation="90" wrapText="1"/>
    </xf>
    <xf numFmtId="0" fontId="10" fillId="13" borderId="32" xfId="0" applyFont="1" applyFill="1" applyBorder="1" applyAlignment="1">
      <alignment horizontal="center" vertical="center" textRotation="90" wrapText="1"/>
    </xf>
    <xf numFmtId="0" fontId="25" fillId="13" borderId="31" xfId="1" applyFont="1" applyFill="1" applyBorder="1" applyAlignment="1">
      <alignment horizontal="center" vertical="center"/>
    </xf>
    <xf numFmtId="0" fontId="25" fillId="13" borderId="32" xfId="1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18" borderId="27" xfId="0" applyFont="1" applyFill="1" applyBorder="1" applyAlignment="1">
      <alignment horizontal="center" vertical="center"/>
    </xf>
    <xf numFmtId="0" fontId="21" fillId="18" borderId="30" xfId="0" applyFont="1" applyFill="1" applyBorder="1" applyAlignment="1">
      <alignment horizontal="center" vertical="center"/>
    </xf>
    <xf numFmtId="0" fontId="21" fillId="18" borderId="28" xfId="0" applyFont="1" applyFill="1" applyBorder="1" applyAlignment="1">
      <alignment horizontal="center" vertical="center"/>
    </xf>
    <xf numFmtId="49" fontId="25" fillId="13" borderId="31" xfId="1" applyNumberFormat="1" applyFont="1" applyFill="1" applyBorder="1" applyAlignment="1">
      <alignment horizontal="center" vertical="center"/>
    </xf>
    <xf numFmtId="49" fontId="25" fillId="13" borderId="32" xfId="1" applyNumberFormat="1" applyFont="1" applyFill="1" applyBorder="1" applyAlignment="1">
      <alignment horizontal="center" vertical="center"/>
    </xf>
    <xf numFmtId="0" fontId="25" fillId="13" borderId="31" xfId="1" applyFont="1" applyFill="1" applyBorder="1" applyAlignment="1">
      <alignment horizontal="center" vertical="center" wrapText="1"/>
    </xf>
    <xf numFmtId="0" fontId="25" fillId="13" borderId="32" xfId="1" applyFont="1" applyFill="1" applyBorder="1" applyAlignment="1">
      <alignment horizontal="center" vertical="center" wrapText="1"/>
    </xf>
    <xf numFmtId="0" fontId="9" fillId="12" borderId="27" xfId="0" applyFont="1" applyFill="1" applyBorder="1" applyAlignment="1">
      <alignment horizontal="left" vertical="center"/>
    </xf>
    <xf numFmtId="0" fontId="9" fillId="12" borderId="30" xfId="0" applyFont="1" applyFill="1" applyBorder="1" applyAlignment="1">
      <alignment horizontal="left" vertical="center"/>
    </xf>
    <xf numFmtId="0" fontId="9" fillId="12" borderId="28" xfId="0" applyFont="1" applyFill="1" applyBorder="1" applyAlignment="1">
      <alignment horizontal="left" vertical="center"/>
    </xf>
    <xf numFmtId="0" fontId="9" fillId="10" borderId="27" xfId="0" applyFont="1" applyFill="1" applyBorder="1" applyAlignment="1">
      <alignment horizontal="center" vertical="center"/>
    </xf>
    <xf numFmtId="0" fontId="9" fillId="10" borderId="30" xfId="0" applyFont="1" applyFill="1" applyBorder="1" applyAlignment="1">
      <alignment horizontal="center" vertical="center"/>
    </xf>
    <xf numFmtId="0" fontId="10" fillId="8" borderId="31" xfId="1" applyFont="1" applyFill="1" applyBorder="1" applyAlignment="1">
      <alignment horizontal="center" vertical="center" textRotation="90"/>
    </xf>
    <xf numFmtId="0" fontId="10" fillId="8" borderId="57" xfId="1" applyFont="1" applyFill="1" applyBorder="1" applyAlignment="1">
      <alignment horizontal="center" vertical="center" textRotation="90"/>
    </xf>
    <xf numFmtId="0" fontId="10" fillId="8" borderId="32" xfId="1" applyFont="1" applyFill="1" applyBorder="1" applyAlignment="1">
      <alignment horizontal="center" vertical="center" textRotation="90"/>
    </xf>
    <xf numFmtId="0" fontId="10" fillId="8" borderId="31" xfId="1" applyFont="1" applyFill="1" applyBorder="1" applyAlignment="1">
      <alignment horizontal="center" vertical="center" textRotation="90" wrapText="1"/>
    </xf>
    <xf numFmtId="0" fontId="10" fillId="8" borderId="57" xfId="1" applyFont="1" applyFill="1" applyBorder="1" applyAlignment="1">
      <alignment horizontal="center" vertical="center" textRotation="90" wrapText="1"/>
    </xf>
    <xf numFmtId="0" fontId="10" fillId="8" borderId="32" xfId="1" applyFont="1" applyFill="1" applyBorder="1" applyAlignment="1">
      <alignment horizontal="center" vertical="center" textRotation="90" wrapText="1"/>
    </xf>
    <xf numFmtId="0" fontId="10" fillId="8" borderId="15" xfId="1" applyFont="1" applyFill="1" applyBorder="1" applyAlignment="1">
      <alignment horizontal="center" vertical="center" textRotation="90" wrapText="1"/>
    </xf>
    <xf numFmtId="0" fontId="10" fillId="8" borderId="18" xfId="1" applyFont="1" applyFill="1" applyBorder="1" applyAlignment="1">
      <alignment horizontal="center" vertical="center" textRotation="90" wrapText="1"/>
    </xf>
    <xf numFmtId="0" fontId="10" fillId="8" borderId="16" xfId="1" applyFont="1" applyFill="1" applyBorder="1" applyAlignment="1">
      <alignment horizontal="center" vertical="center" textRotation="90" wrapText="1"/>
    </xf>
    <xf numFmtId="0" fontId="10" fillId="8" borderId="15" xfId="1" applyFont="1" applyFill="1" applyBorder="1" applyAlignment="1">
      <alignment horizontal="center" vertical="center" textRotation="90"/>
    </xf>
    <xf numFmtId="0" fontId="10" fillId="8" borderId="18" xfId="1" applyFont="1" applyFill="1" applyBorder="1" applyAlignment="1">
      <alignment horizontal="center" vertical="center" textRotation="90"/>
    </xf>
    <xf numFmtId="0" fontId="10" fillId="8" borderId="23" xfId="1" applyFont="1" applyFill="1" applyBorder="1" applyAlignment="1">
      <alignment horizontal="center" vertical="center" textRotation="90"/>
    </xf>
    <xf numFmtId="0" fontId="10" fillId="8" borderId="16" xfId="1" applyFont="1" applyFill="1" applyBorder="1" applyAlignment="1">
      <alignment horizontal="center" vertical="center" textRotation="90"/>
    </xf>
    <xf numFmtId="0" fontId="9" fillId="10" borderId="27" xfId="0" applyFont="1" applyFill="1" applyBorder="1" applyAlignment="1">
      <alignment horizontal="center" vertical="center" wrapText="1"/>
    </xf>
    <xf numFmtId="0" fontId="9" fillId="10" borderId="30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center" vertical="center"/>
    </xf>
    <xf numFmtId="0" fontId="21" fillId="10" borderId="26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26" xfId="0" applyFont="1" applyFill="1" applyBorder="1" applyAlignment="1">
      <alignment horizontal="center" vertical="center" wrapText="1"/>
    </xf>
    <xf numFmtId="4" fontId="35" fillId="0" borderId="26" xfId="0" applyNumberFormat="1" applyFont="1" applyBorder="1" applyAlignment="1">
      <alignment horizontal="center"/>
    </xf>
    <xf numFmtId="4" fontId="35" fillId="0" borderId="7" xfId="0" applyNumberFormat="1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EA7CCD"/>
      <color rgb="FF6EF8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965688</xdr:colOff>
      <xdr:row>1</xdr:row>
      <xdr:rowOff>3666</xdr:rowOff>
    </xdr:from>
    <xdr:to>
      <xdr:col>2</xdr:col>
      <xdr:colOff>4889987</xdr:colOff>
      <xdr:row>5</xdr:row>
      <xdr:rowOff>32240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688" y="194166"/>
          <a:ext cx="6613280" cy="7905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5429250</xdr:colOff>
      <xdr:row>31</xdr:row>
      <xdr:rowOff>132137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048625"/>
          <a:ext cx="8115300" cy="7036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2924175</xdr:colOff>
      <xdr:row>0</xdr:row>
      <xdr:rowOff>0</xdr:rowOff>
    </xdr:from>
    <xdr:to>
      <xdr:col>5</xdr:col>
      <xdr:colOff>676275</xdr:colOff>
      <xdr:row>5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0"/>
          <a:ext cx="7772400" cy="1104900"/>
        </a:xfrm>
        <a:prstGeom prst="rect">
          <a:avLst/>
        </a:prstGeom>
      </xdr:spPr>
    </xdr:pic>
    <xdr:clientData/>
  </xdr:twoCellAnchor>
  <xdr:twoCellAnchor editAs="oneCell">
    <xdr:from>
      <xdr:col>1</xdr:col>
      <xdr:colOff>2695575</xdr:colOff>
      <xdr:row>218</xdr:row>
      <xdr:rowOff>28575</xdr:rowOff>
    </xdr:from>
    <xdr:to>
      <xdr:col>6</xdr:col>
      <xdr:colOff>76200</xdr:colOff>
      <xdr:row>221</xdr:row>
      <xdr:rowOff>160712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56235600"/>
          <a:ext cx="8115300" cy="7036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2943225</xdr:colOff>
      <xdr:row>0</xdr:row>
      <xdr:rowOff>0</xdr:rowOff>
    </xdr:from>
    <xdr:to>
      <xdr:col>5</xdr:col>
      <xdr:colOff>695325</xdr:colOff>
      <xdr:row>5</xdr:row>
      <xdr:rowOff>152400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0"/>
          <a:ext cx="7772400" cy="1104900"/>
        </a:xfrm>
        <a:prstGeom prst="rect">
          <a:avLst/>
        </a:prstGeom>
      </xdr:spPr>
    </xdr:pic>
    <xdr:clientData/>
  </xdr:twoCellAnchor>
  <xdr:twoCellAnchor editAs="oneCell">
    <xdr:from>
      <xdr:col>1</xdr:col>
      <xdr:colOff>2619375</xdr:colOff>
      <xdr:row>123</xdr:row>
      <xdr:rowOff>28575</xdr:rowOff>
    </xdr:from>
    <xdr:to>
      <xdr:col>6</xdr:col>
      <xdr:colOff>0</xdr:colOff>
      <xdr:row>126</xdr:row>
      <xdr:rowOff>160712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39785925"/>
          <a:ext cx="8115300" cy="7036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2</xdr:col>
      <xdr:colOff>904875</xdr:colOff>
      <xdr:row>5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0"/>
          <a:ext cx="7772400" cy="11049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301</xdr:row>
      <xdr:rowOff>0</xdr:rowOff>
    </xdr:from>
    <xdr:to>
      <xdr:col>2</xdr:col>
      <xdr:colOff>809625</xdr:colOff>
      <xdr:row>304</xdr:row>
      <xdr:rowOff>132137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75552300"/>
          <a:ext cx="8115300" cy="7036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11</xdr:col>
      <xdr:colOff>333375</xdr:colOff>
      <xdr:row>5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0"/>
          <a:ext cx="7772400" cy="11049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4829175</xdr:colOff>
      <xdr:row>91</xdr:row>
      <xdr:rowOff>19050</xdr:rowOff>
    </xdr:from>
    <xdr:to>
      <xdr:col>10</xdr:col>
      <xdr:colOff>285750</xdr:colOff>
      <xdr:row>94</xdr:row>
      <xdr:rowOff>151187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21736050"/>
          <a:ext cx="8115300" cy="7036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13</xdr:col>
      <xdr:colOff>161925</xdr:colOff>
      <xdr:row>6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190500"/>
          <a:ext cx="7772400" cy="110490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95</xdr:row>
      <xdr:rowOff>38100</xdr:rowOff>
    </xdr:from>
    <xdr:to>
      <xdr:col>12</xdr:col>
      <xdr:colOff>561975</xdr:colOff>
      <xdr:row>98</xdr:row>
      <xdr:rowOff>170237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3955375"/>
          <a:ext cx="8115300" cy="7036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469900</xdr:colOff>
      <xdr:row>0</xdr:row>
      <xdr:rowOff>127001</xdr:rowOff>
    </xdr:from>
    <xdr:to>
      <xdr:col>12</xdr:col>
      <xdr:colOff>222250</xdr:colOff>
      <xdr:row>0</xdr:row>
      <xdr:rowOff>819151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C5ED403-6EF0-4E86-A913-07BCE6A4C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100" y="127001"/>
          <a:ext cx="5848350" cy="692150"/>
        </a:xfrm>
        <a:prstGeom prst="rect">
          <a:avLst/>
        </a:prstGeom>
      </xdr:spPr>
    </xdr:pic>
    <xdr:clientData/>
  </xdr:twoCellAnchor>
  <xdr:twoCellAnchor editAs="oneCell">
    <xdr:from>
      <xdr:col>2</xdr:col>
      <xdr:colOff>467768</xdr:colOff>
      <xdr:row>10</xdr:row>
      <xdr:rowOff>355601</xdr:rowOff>
    </xdr:from>
    <xdr:to>
      <xdr:col>12</xdr:col>
      <xdr:colOff>596900</xdr:colOff>
      <xdr:row>10</xdr:row>
      <xdr:rowOff>895351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4ACE0AB-F69F-475F-9EFE-51AC8AD62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6968" y="3416301"/>
          <a:ext cx="6225132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0"/>
  <sheetViews>
    <sheetView tabSelected="1" view="pageBreakPreview" zoomScaleNormal="100" zoomScaleSheetLayoutView="100" workbookViewId="0"/>
  </sheetViews>
  <sheetFormatPr defaultRowHeight="15" x14ac:dyDescent="0.25"/>
  <cols>
    <col min="1" max="1" width="5.7109375" style="1" customWidth="1"/>
    <col min="2" max="2" width="40.28515625" customWidth="1"/>
    <col min="3" max="3" width="92.42578125" customWidth="1"/>
    <col min="4" max="6" width="26.140625" customWidth="1"/>
  </cols>
  <sheetData>
    <row r="2" spans="1:6" x14ac:dyDescent="0.25">
      <c r="B2" s="281"/>
    </row>
    <row r="6" spans="1:6" x14ac:dyDescent="0.25">
      <c r="B6" t="s">
        <v>580</v>
      </c>
    </row>
    <row r="7" spans="1:6" x14ac:dyDescent="0.25">
      <c r="B7" t="s">
        <v>579</v>
      </c>
    </row>
    <row r="8" spans="1:6" ht="15.75" thickBot="1" x14ac:dyDescent="0.3"/>
    <row r="9" spans="1:6" ht="37.5" customHeight="1" thickBot="1" x14ac:dyDescent="0.3">
      <c r="A9" s="399" t="s">
        <v>158</v>
      </c>
      <c r="B9" s="400"/>
      <c r="C9" s="401"/>
    </row>
    <row r="10" spans="1:6" ht="15.75" thickBot="1" x14ac:dyDescent="0.3"/>
    <row r="11" spans="1:6" ht="21.75" thickBot="1" x14ac:dyDescent="0.4">
      <c r="A11" s="407" t="s">
        <v>282</v>
      </c>
      <c r="B11" s="408"/>
      <c r="C11" s="409"/>
    </row>
    <row r="12" spans="1:6" ht="15.75" thickBot="1" x14ac:dyDescent="0.3"/>
    <row r="13" spans="1:6" ht="45" customHeight="1" x14ac:dyDescent="0.25">
      <c r="A13" s="18" t="s">
        <v>149</v>
      </c>
      <c r="B13" s="266" t="s">
        <v>150</v>
      </c>
      <c r="C13" s="269" t="s">
        <v>154</v>
      </c>
      <c r="D13" s="22"/>
      <c r="E13" s="22"/>
      <c r="F13" s="22"/>
    </row>
    <row r="14" spans="1:6" ht="45" customHeight="1" x14ac:dyDescent="0.25">
      <c r="A14" s="19" t="s">
        <v>151</v>
      </c>
      <c r="B14" s="267" t="s">
        <v>334</v>
      </c>
      <c r="C14" s="270" t="s">
        <v>154</v>
      </c>
    </row>
    <row r="15" spans="1:6" ht="45" customHeight="1" x14ac:dyDescent="0.25">
      <c r="A15" s="19" t="s">
        <v>152</v>
      </c>
      <c r="B15" s="267" t="s">
        <v>335</v>
      </c>
      <c r="C15" s="270" t="s">
        <v>154</v>
      </c>
    </row>
    <row r="16" spans="1:6" ht="45" customHeight="1" thickBot="1" x14ac:dyDescent="0.3">
      <c r="A16" s="20" t="s">
        <v>153</v>
      </c>
      <c r="B16" s="268" t="s">
        <v>336</v>
      </c>
      <c r="C16" s="271" t="s">
        <v>154</v>
      </c>
    </row>
    <row r="17" spans="1:3" ht="15.75" thickBot="1" x14ac:dyDescent="0.3"/>
    <row r="18" spans="1:3" ht="18" thickBot="1" x14ac:dyDescent="0.35">
      <c r="A18" s="402" t="s">
        <v>155</v>
      </c>
      <c r="B18" s="403"/>
      <c r="C18" s="404"/>
    </row>
    <row r="19" spans="1:3" ht="45" customHeight="1" x14ac:dyDescent="0.25">
      <c r="A19" s="405" t="s">
        <v>337</v>
      </c>
      <c r="B19" s="406"/>
      <c r="C19" s="272" t="s">
        <v>154</v>
      </c>
    </row>
    <row r="20" spans="1:3" ht="45" customHeight="1" x14ac:dyDescent="0.25">
      <c r="A20" s="395" t="s">
        <v>338</v>
      </c>
      <c r="B20" s="396"/>
      <c r="C20" s="270" t="s">
        <v>154</v>
      </c>
    </row>
    <row r="21" spans="1:3" ht="45" customHeight="1" x14ac:dyDescent="0.25">
      <c r="A21" s="395" t="s">
        <v>339</v>
      </c>
      <c r="B21" s="396"/>
      <c r="C21" s="270" t="s">
        <v>154</v>
      </c>
    </row>
    <row r="22" spans="1:3" ht="45" customHeight="1" thickBot="1" x14ac:dyDescent="0.3">
      <c r="A22" s="397" t="s">
        <v>340</v>
      </c>
      <c r="B22" s="398"/>
      <c r="C22" s="271" t="s">
        <v>154</v>
      </c>
    </row>
    <row r="24" spans="1:3" x14ac:dyDescent="0.25">
      <c r="B24" s="21" t="s">
        <v>156</v>
      </c>
    </row>
    <row r="25" spans="1:3" x14ac:dyDescent="0.25">
      <c r="B25" s="21" t="s">
        <v>157</v>
      </c>
    </row>
    <row r="27" spans="1:3" x14ac:dyDescent="0.25">
      <c r="A27"/>
    </row>
    <row r="28" spans="1:3" x14ac:dyDescent="0.25">
      <c r="A28"/>
    </row>
    <row r="29" spans="1:3" x14ac:dyDescent="0.25">
      <c r="A29"/>
    </row>
    <row r="30" spans="1:3" x14ac:dyDescent="0.25">
      <c r="A30"/>
    </row>
  </sheetData>
  <sheetProtection algorithmName="SHA-512" hashValue="aEnfZIKX35hES26/EvUpy5kFol7uTHPl1AQNtPY9U1irkOemWHboNpZFmhl4NdAXBObI1jtV0XrB1fY3F1HY/w==" saltValue="lb534kEUBMnxm2fnUJAKFw==" spinCount="100000" sheet="1" objects="1" scenarios="1"/>
  <protectedRanges>
    <protectedRange sqref="C13:C16 C19:C22" name="Rozstęp1"/>
  </protectedRanges>
  <mergeCells count="7">
    <mergeCell ref="A21:B21"/>
    <mergeCell ref="A22:B22"/>
    <mergeCell ref="A9:C9"/>
    <mergeCell ref="A18:C18"/>
    <mergeCell ref="A19:B19"/>
    <mergeCell ref="A20:B20"/>
    <mergeCell ref="A11:C11"/>
  </mergeCell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P218"/>
  <sheetViews>
    <sheetView view="pageBreakPreview" zoomScaleNormal="100" zoomScaleSheetLayoutView="100" workbookViewId="0"/>
  </sheetViews>
  <sheetFormatPr defaultRowHeight="15" x14ac:dyDescent="0.25"/>
  <cols>
    <col min="1" max="1" width="9.140625" style="1"/>
    <col min="2" max="2" width="114.140625" customWidth="1"/>
    <col min="3" max="3" width="12.7109375" customWidth="1"/>
    <col min="4" max="4" width="10.7109375" customWidth="1"/>
    <col min="5" max="5" width="12.7109375" customWidth="1"/>
    <col min="6" max="6" width="10.7109375" customWidth="1"/>
    <col min="7" max="7" width="12.7109375" customWidth="1"/>
    <col min="8" max="8" width="10.7109375" customWidth="1"/>
    <col min="9" max="9" width="12.7109375" customWidth="1"/>
    <col min="10" max="10" width="10.7109375" customWidth="1"/>
  </cols>
  <sheetData>
    <row r="6" spans="1:10" x14ac:dyDescent="0.25">
      <c r="B6" t="s">
        <v>580</v>
      </c>
    </row>
    <row r="7" spans="1:10" ht="15.75" thickBot="1" x14ac:dyDescent="0.3">
      <c r="B7" s="284" t="s">
        <v>342</v>
      </c>
    </row>
    <row r="8" spans="1:10" ht="21.75" customHeight="1" thickBot="1" x14ac:dyDescent="0.3">
      <c r="A8" s="435" t="s">
        <v>283</v>
      </c>
      <c r="B8" s="436"/>
      <c r="C8" s="436"/>
      <c r="D8" s="436"/>
      <c r="E8" s="436"/>
      <c r="F8" s="436"/>
      <c r="G8" s="436"/>
      <c r="H8" s="436"/>
      <c r="I8" s="436"/>
      <c r="J8" s="437"/>
    </row>
    <row r="9" spans="1:10" ht="15.75" thickBot="1" x14ac:dyDescent="0.3"/>
    <row r="10" spans="1:10" ht="19.5" thickBot="1" x14ac:dyDescent="0.35">
      <c r="A10" s="438" t="s">
        <v>8</v>
      </c>
      <c r="B10" s="439"/>
      <c r="C10" s="439"/>
      <c r="D10" s="439"/>
      <c r="E10" s="439"/>
      <c r="F10" s="439"/>
      <c r="G10" s="439"/>
      <c r="H10" s="439"/>
      <c r="I10" s="439"/>
      <c r="J10" s="440"/>
    </row>
    <row r="11" spans="1:10" ht="30" customHeight="1" thickBot="1" x14ac:dyDescent="0.3">
      <c r="A11" s="454" t="s">
        <v>0</v>
      </c>
      <c r="B11" s="454" t="s">
        <v>1</v>
      </c>
      <c r="C11" s="427" t="s">
        <v>306</v>
      </c>
      <c r="D11" s="428"/>
      <c r="E11" s="428"/>
      <c r="F11" s="428"/>
      <c r="G11" s="428"/>
      <c r="H11" s="428"/>
      <c r="I11" s="428"/>
      <c r="J11" s="429"/>
    </row>
    <row r="12" spans="1:10" ht="91.5" customHeight="1" thickBot="1" x14ac:dyDescent="0.3">
      <c r="A12" s="455"/>
      <c r="B12" s="455"/>
      <c r="C12" s="456" t="str">
        <f>'Dane podstawowe'!C19</f>
        <v>…............................................................................................................................................................</v>
      </c>
      <c r="D12" s="457"/>
      <c r="E12" s="458" t="str">
        <f>'Dane podstawowe'!C20</f>
        <v>…............................................................................................................................................................</v>
      </c>
      <c r="F12" s="459"/>
      <c r="G12" s="456" t="str">
        <f>'Dane podstawowe'!C21</f>
        <v>…............................................................................................................................................................</v>
      </c>
      <c r="H12" s="457"/>
      <c r="I12" s="458" t="str">
        <f>'Dane podstawowe'!C22</f>
        <v>…............................................................................................................................................................</v>
      </c>
      <c r="J12" s="459"/>
    </row>
    <row r="13" spans="1:10" ht="30" x14ac:dyDescent="0.25">
      <c r="A13" s="8">
        <v>1</v>
      </c>
      <c r="B13" s="237" t="s">
        <v>3</v>
      </c>
      <c r="C13" s="238" t="s">
        <v>299</v>
      </c>
      <c r="D13" s="239">
        <v>0</v>
      </c>
      <c r="E13" s="240" t="s">
        <v>299</v>
      </c>
      <c r="F13" s="239">
        <v>0</v>
      </c>
      <c r="G13" s="238" t="s">
        <v>299</v>
      </c>
      <c r="H13" s="239">
        <v>0</v>
      </c>
      <c r="I13" s="238" t="s">
        <v>299</v>
      </c>
      <c r="J13" s="239">
        <v>0</v>
      </c>
    </row>
    <row r="14" spans="1:10" x14ac:dyDescent="0.25">
      <c r="A14" s="9">
        <v>2</v>
      </c>
      <c r="B14" s="5" t="s">
        <v>345</v>
      </c>
      <c r="C14" s="386"/>
      <c r="D14" s="4">
        <f t="shared" ref="D14:D23" si="0">IF(OR(C14="TAK",C14="NIE DOTYCZY"),1,0)</f>
        <v>0</v>
      </c>
      <c r="E14" s="12"/>
      <c r="F14" s="13">
        <f t="shared" ref="F14:F22" si="1">IF(OR(E14="TAK",E14="NIE DOTYCZY"),1,0)</f>
        <v>0</v>
      </c>
      <c r="G14" s="3"/>
      <c r="H14" s="4">
        <f t="shared" ref="H14:H23" si="2">IF(OR(G14="TAK",G14="NIE DOTYCZY"),1,0)</f>
        <v>0</v>
      </c>
      <c r="I14" s="14"/>
      <c r="J14" s="13">
        <f t="shared" ref="J14:J23" si="3">IF(OR(I14="TAK",I14="NIE DOTYCZY"),1,0)</f>
        <v>0</v>
      </c>
    </row>
    <row r="15" spans="1:10" x14ac:dyDescent="0.25">
      <c r="A15" s="9">
        <v>3</v>
      </c>
      <c r="B15" s="5" t="s">
        <v>4</v>
      </c>
      <c r="C15" s="386"/>
      <c r="D15" s="4">
        <f t="shared" si="0"/>
        <v>0</v>
      </c>
      <c r="E15" s="12"/>
      <c r="F15" s="13">
        <f t="shared" si="1"/>
        <v>0</v>
      </c>
      <c r="G15" s="3"/>
      <c r="H15" s="4">
        <f t="shared" si="2"/>
        <v>0</v>
      </c>
      <c r="I15" s="14"/>
      <c r="J15" s="13">
        <f t="shared" si="3"/>
        <v>0</v>
      </c>
    </row>
    <row r="16" spans="1:10" x14ac:dyDescent="0.25">
      <c r="A16" s="9">
        <v>4</v>
      </c>
      <c r="B16" s="5" t="s">
        <v>5</v>
      </c>
      <c r="C16" s="386"/>
      <c r="D16" s="4">
        <f t="shared" si="0"/>
        <v>0</v>
      </c>
      <c r="E16" s="12"/>
      <c r="F16" s="13">
        <f t="shared" si="1"/>
        <v>0</v>
      </c>
      <c r="G16" s="3"/>
      <c r="H16" s="4">
        <f t="shared" si="2"/>
        <v>0</v>
      </c>
      <c r="I16" s="14"/>
      <c r="J16" s="13">
        <f t="shared" si="3"/>
        <v>0</v>
      </c>
    </row>
    <row r="17" spans="1:10" x14ac:dyDescent="0.25">
      <c r="A17" s="9">
        <v>5</v>
      </c>
      <c r="B17" s="241" t="s">
        <v>6</v>
      </c>
      <c r="C17" s="238" t="s">
        <v>299</v>
      </c>
      <c r="D17" s="239">
        <v>0</v>
      </c>
      <c r="E17" s="242" t="s">
        <v>299</v>
      </c>
      <c r="F17" s="239">
        <v>0</v>
      </c>
      <c r="G17" s="238" t="s">
        <v>299</v>
      </c>
      <c r="H17" s="239">
        <v>0</v>
      </c>
      <c r="I17" s="238" t="s">
        <v>299</v>
      </c>
      <c r="J17" s="239">
        <v>0</v>
      </c>
    </row>
    <row r="18" spans="1:10" x14ac:dyDescent="0.25">
      <c r="A18" s="9">
        <v>6</v>
      </c>
      <c r="B18" s="5" t="s">
        <v>291</v>
      </c>
      <c r="C18" s="386"/>
      <c r="D18" s="4">
        <f t="shared" si="0"/>
        <v>0</v>
      </c>
      <c r="E18" s="12"/>
      <c r="F18" s="13">
        <f t="shared" si="1"/>
        <v>0</v>
      </c>
      <c r="G18" s="3"/>
      <c r="H18" s="4">
        <f t="shared" si="2"/>
        <v>0</v>
      </c>
      <c r="I18" s="14"/>
      <c r="J18" s="13">
        <f t="shared" si="3"/>
        <v>0</v>
      </c>
    </row>
    <row r="19" spans="1:10" x14ac:dyDescent="0.25">
      <c r="A19" s="9">
        <v>7</v>
      </c>
      <c r="B19" s="5" t="s">
        <v>7</v>
      </c>
      <c r="C19" s="386"/>
      <c r="D19" s="4">
        <f t="shared" si="0"/>
        <v>0</v>
      </c>
      <c r="E19" s="12"/>
      <c r="F19" s="13">
        <f t="shared" si="1"/>
        <v>0</v>
      </c>
      <c r="G19" s="3"/>
      <c r="H19" s="4">
        <f t="shared" si="2"/>
        <v>0</v>
      </c>
      <c r="I19" s="14"/>
      <c r="J19" s="13">
        <f t="shared" si="3"/>
        <v>0</v>
      </c>
    </row>
    <row r="20" spans="1:10" ht="30" x14ac:dyDescent="0.25">
      <c r="A20" s="9">
        <v>8</v>
      </c>
      <c r="B20" s="223" t="s">
        <v>312</v>
      </c>
      <c r="C20" s="386"/>
      <c r="D20" s="4">
        <f t="shared" si="0"/>
        <v>0</v>
      </c>
      <c r="E20" s="12"/>
      <c r="F20" s="13">
        <f t="shared" si="1"/>
        <v>0</v>
      </c>
      <c r="G20" s="3"/>
      <c r="H20" s="4">
        <f t="shared" si="2"/>
        <v>0</v>
      </c>
      <c r="I20" s="14"/>
      <c r="J20" s="13">
        <f t="shared" si="3"/>
        <v>0</v>
      </c>
    </row>
    <row r="21" spans="1:10" x14ac:dyDescent="0.25">
      <c r="A21" s="9">
        <v>9</v>
      </c>
      <c r="B21" s="5" t="s">
        <v>294</v>
      </c>
      <c r="C21" s="386"/>
      <c r="D21" s="4">
        <f t="shared" si="0"/>
        <v>0</v>
      </c>
      <c r="E21" s="12"/>
      <c r="F21" s="13">
        <f t="shared" si="1"/>
        <v>0</v>
      </c>
      <c r="G21" s="3"/>
      <c r="H21" s="4">
        <f t="shared" si="2"/>
        <v>0</v>
      </c>
      <c r="I21" s="14"/>
      <c r="J21" s="13">
        <f t="shared" si="3"/>
        <v>0</v>
      </c>
    </row>
    <row r="22" spans="1:10" x14ac:dyDescent="0.25">
      <c r="A22" s="9">
        <v>10</v>
      </c>
      <c r="B22" s="5" t="s">
        <v>295</v>
      </c>
      <c r="C22" s="386"/>
      <c r="D22" s="4">
        <f t="shared" si="0"/>
        <v>0</v>
      </c>
      <c r="E22" s="12"/>
      <c r="F22" s="13">
        <f t="shared" si="1"/>
        <v>0</v>
      </c>
      <c r="G22" s="3"/>
      <c r="H22" s="4">
        <f t="shared" si="2"/>
        <v>0</v>
      </c>
      <c r="I22" s="14"/>
      <c r="J22" s="13">
        <f t="shared" si="3"/>
        <v>0</v>
      </c>
    </row>
    <row r="23" spans="1:10" ht="45.75" thickBot="1" x14ac:dyDescent="0.3">
      <c r="A23" s="23">
        <v>11</v>
      </c>
      <c r="B23" s="24" t="s">
        <v>313</v>
      </c>
      <c r="C23" s="386"/>
      <c r="D23" s="4">
        <f t="shared" si="0"/>
        <v>0</v>
      </c>
      <c r="E23" s="12"/>
      <c r="F23" s="13">
        <f>IF(OR(E23="TAK",E23="NIE DOTYCZY"),1,0)</f>
        <v>0</v>
      </c>
      <c r="G23" s="25"/>
      <c r="H23" s="4">
        <f t="shared" si="2"/>
        <v>0</v>
      </c>
      <c r="I23" s="26"/>
      <c r="J23" s="13">
        <f t="shared" si="3"/>
        <v>0</v>
      </c>
    </row>
    <row r="24" spans="1:10" ht="18" customHeight="1" thickBot="1" x14ac:dyDescent="0.3">
      <c r="A24" s="410" t="s">
        <v>2</v>
      </c>
      <c r="B24" s="462"/>
      <c r="C24" s="460">
        <f>SUM(D13:D23)</f>
        <v>0</v>
      </c>
      <c r="D24" s="461"/>
      <c r="E24" s="460">
        <f>SUM(F13:F23)</f>
        <v>0</v>
      </c>
      <c r="F24" s="461"/>
      <c r="G24" s="460">
        <f>SUM(H13:H23)</f>
        <v>0</v>
      </c>
      <c r="H24" s="461"/>
      <c r="I24" s="424">
        <f>SUM(J13:J23)</f>
        <v>0</v>
      </c>
      <c r="J24" s="423"/>
    </row>
    <row r="25" spans="1:10" ht="15.75" thickBot="1" x14ac:dyDescent="0.3">
      <c r="A25" s="412"/>
      <c r="B25" s="463"/>
      <c r="C25" s="218"/>
      <c r="D25" s="216">
        <f>C24/9</f>
        <v>0</v>
      </c>
      <c r="E25" s="218"/>
      <c r="F25" s="216">
        <f>E24/9</f>
        <v>0</v>
      </c>
      <c r="G25" s="218"/>
      <c r="H25" s="216">
        <f>G24/9</f>
        <v>0</v>
      </c>
      <c r="I25" s="218"/>
      <c r="J25" s="216">
        <f>I24/9</f>
        <v>0</v>
      </c>
    </row>
    <row r="26" spans="1:10" ht="18" thickBot="1" x14ac:dyDescent="0.3">
      <c r="A26" s="414" t="s">
        <v>289</v>
      </c>
      <c r="B26" s="415"/>
      <c r="C26" s="416" t="str">
        <f>IF(D25=0%,"0",IF(D25&lt;=50%,"1",IF(D25&lt;=99%,"2",IF(D25=100%,"3",""))))</f>
        <v>0</v>
      </c>
      <c r="D26" s="417"/>
      <c r="E26" s="416" t="str">
        <f>IF(F25=0%,"0",IF(F25&lt;=50%,"1",IF(F25&lt;=99%,"2",IF(F25=100%,"3",""))))</f>
        <v>0</v>
      </c>
      <c r="F26" s="417"/>
      <c r="G26" s="416" t="str">
        <f t="shared" ref="G26" si="4">IF(H25=0%,"0",IF(H25&lt;=50%,"1",IF(H25&lt;=99%,"2",IF(H25=100%,"3",""))))</f>
        <v>0</v>
      </c>
      <c r="H26" s="417"/>
      <c r="I26" s="416" t="str">
        <f t="shared" ref="I26" si="5">IF(J25=0%,"0",IF(J25&lt;=50%,"1",IF(J25&lt;=99%,"2",IF(J25=100%,"3",""))))</f>
        <v>0</v>
      </c>
      <c r="J26" s="417"/>
    </row>
    <row r="27" spans="1:10" ht="15.75" thickBot="1" x14ac:dyDescent="0.3"/>
    <row r="28" spans="1:10" ht="19.5" thickBot="1" x14ac:dyDescent="0.35">
      <c r="A28" s="438" t="s">
        <v>9</v>
      </c>
      <c r="B28" s="439"/>
      <c r="C28" s="439"/>
      <c r="D28" s="439"/>
      <c r="E28" s="439"/>
      <c r="F28" s="439"/>
      <c r="G28" s="439"/>
      <c r="H28" s="439"/>
      <c r="I28" s="439"/>
      <c r="J28" s="440"/>
    </row>
    <row r="29" spans="1:10" ht="30" customHeight="1" thickBot="1" x14ac:dyDescent="0.3">
      <c r="A29" s="454" t="s">
        <v>0</v>
      </c>
      <c r="B29" s="454" t="s">
        <v>1</v>
      </c>
      <c r="C29" s="427" t="s">
        <v>306</v>
      </c>
      <c r="D29" s="428"/>
      <c r="E29" s="428"/>
      <c r="F29" s="428"/>
      <c r="G29" s="428"/>
      <c r="H29" s="428"/>
      <c r="I29" s="428"/>
      <c r="J29" s="429"/>
    </row>
    <row r="30" spans="1:10" ht="91.5" customHeight="1" thickBot="1" x14ac:dyDescent="0.3">
      <c r="A30" s="455"/>
      <c r="B30" s="455"/>
      <c r="C30" s="456" t="str">
        <f>'Dane podstawowe'!C19</f>
        <v>…............................................................................................................................................................</v>
      </c>
      <c r="D30" s="457"/>
      <c r="E30" s="458" t="str">
        <f>'Dane podstawowe'!C20</f>
        <v>…............................................................................................................................................................</v>
      </c>
      <c r="F30" s="459"/>
      <c r="G30" s="456" t="str">
        <f>'Dane podstawowe'!C21</f>
        <v>…............................................................................................................................................................</v>
      </c>
      <c r="H30" s="457"/>
      <c r="I30" s="458" t="str">
        <f>'Dane podstawowe'!C22</f>
        <v>…............................................................................................................................................................</v>
      </c>
      <c r="J30" s="459"/>
    </row>
    <row r="31" spans="1:10" x14ac:dyDescent="0.25">
      <c r="A31" s="8">
        <v>1</v>
      </c>
      <c r="B31" s="237" t="s">
        <v>10</v>
      </c>
      <c r="C31" s="240" t="s">
        <v>299</v>
      </c>
      <c r="D31" s="244">
        <v>0</v>
      </c>
      <c r="E31" s="240" t="s">
        <v>299</v>
      </c>
      <c r="F31" s="244">
        <v>0</v>
      </c>
      <c r="G31" s="240" t="s">
        <v>299</v>
      </c>
      <c r="H31" s="244">
        <v>0</v>
      </c>
      <c r="I31" s="240" t="s">
        <v>299</v>
      </c>
      <c r="J31" s="246">
        <v>0</v>
      </c>
    </row>
    <row r="32" spans="1:10" x14ac:dyDescent="0.25">
      <c r="A32" s="9">
        <v>2</v>
      </c>
      <c r="B32" s="5" t="s">
        <v>296</v>
      </c>
      <c r="C32" s="386"/>
      <c r="D32" s="4">
        <f t="shared" ref="D32:D64" si="6">IF(OR(C32="TAK",C32="NIE DOTYCZY"),1,0)</f>
        <v>0</v>
      </c>
      <c r="E32" s="12"/>
      <c r="F32" s="13">
        <f t="shared" ref="F32:F64" si="7">IF(OR(E32="TAK",E32="NIE DOTYCZY"),1,0)</f>
        <v>0</v>
      </c>
      <c r="G32" s="3"/>
      <c r="H32" s="4">
        <f t="shared" ref="H32:H64" si="8">IF(OR(G32="TAK",G32="NIE DOTYCZY"),1,0)</f>
        <v>0</v>
      </c>
      <c r="I32" s="14"/>
      <c r="J32" s="13">
        <f t="shared" ref="J32:J64" si="9">IF(OR(I32="TAK",I32="NIE DOTYCZY"),1,0)</f>
        <v>0</v>
      </c>
    </row>
    <row r="33" spans="1:10" x14ac:dyDescent="0.25">
      <c r="A33" s="9">
        <v>3</v>
      </c>
      <c r="B33" s="5" t="s">
        <v>11</v>
      </c>
      <c r="C33" s="3"/>
      <c r="D33" s="4">
        <f t="shared" si="6"/>
        <v>0</v>
      </c>
      <c r="E33" s="12"/>
      <c r="F33" s="13">
        <f t="shared" si="7"/>
        <v>0</v>
      </c>
      <c r="G33" s="3"/>
      <c r="H33" s="4">
        <f t="shared" si="8"/>
        <v>0</v>
      </c>
      <c r="I33" s="14"/>
      <c r="J33" s="13">
        <f t="shared" si="9"/>
        <v>0</v>
      </c>
    </row>
    <row r="34" spans="1:10" x14ac:dyDescent="0.25">
      <c r="A34" s="9">
        <v>4</v>
      </c>
      <c r="B34" s="241" t="s">
        <v>12</v>
      </c>
      <c r="C34" s="238" t="s">
        <v>299</v>
      </c>
      <c r="D34" s="239">
        <v>0</v>
      </c>
      <c r="E34" s="242" t="s">
        <v>299</v>
      </c>
      <c r="F34" s="239">
        <v>0</v>
      </c>
      <c r="G34" s="238" t="s">
        <v>299</v>
      </c>
      <c r="H34" s="239">
        <v>0</v>
      </c>
      <c r="I34" s="238" t="s">
        <v>299</v>
      </c>
      <c r="J34" s="239">
        <v>0</v>
      </c>
    </row>
    <row r="35" spans="1:10" ht="30" x14ac:dyDescent="0.25">
      <c r="A35" s="9">
        <v>5</v>
      </c>
      <c r="B35" s="6" t="s">
        <v>13</v>
      </c>
      <c r="C35" s="3"/>
      <c r="D35" s="4">
        <f t="shared" si="6"/>
        <v>0</v>
      </c>
      <c r="E35" s="12"/>
      <c r="F35" s="13">
        <f t="shared" si="7"/>
        <v>0</v>
      </c>
      <c r="G35" s="3"/>
      <c r="H35" s="4">
        <f t="shared" si="8"/>
        <v>0</v>
      </c>
      <c r="I35" s="14"/>
      <c r="J35" s="13">
        <f t="shared" si="9"/>
        <v>0</v>
      </c>
    </row>
    <row r="36" spans="1:10" x14ac:dyDescent="0.25">
      <c r="A36" s="9">
        <v>6</v>
      </c>
      <c r="B36" s="5" t="s">
        <v>14</v>
      </c>
      <c r="C36" s="3"/>
      <c r="D36" s="4">
        <f t="shared" si="6"/>
        <v>0</v>
      </c>
      <c r="E36" s="12"/>
      <c r="F36" s="13">
        <f t="shared" si="7"/>
        <v>0</v>
      </c>
      <c r="G36" s="3"/>
      <c r="H36" s="4">
        <f t="shared" si="8"/>
        <v>0</v>
      </c>
      <c r="I36" s="14"/>
      <c r="J36" s="13">
        <f t="shared" si="9"/>
        <v>0</v>
      </c>
    </row>
    <row r="37" spans="1:10" ht="30" x14ac:dyDescent="0.25">
      <c r="A37" s="9">
        <v>7</v>
      </c>
      <c r="B37" s="6" t="s">
        <v>328</v>
      </c>
      <c r="C37" s="3"/>
      <c r="D37" s="4">
        <f t="shared" si="6"/>
        <v>0</v>
      </c>
      <c r="E37" s="12"/>
      <c r="F37" s="13">
        <f t="shared" si="7"/>
        <v>0</v>
      </c>
      <c r="G37" s="3"/>
      <c r="H37" s="4">
        <f t="shared" si="8"/>
        <v>0</v>
      </c>
      <c r="I37" s="14"/>
      <c r="J37" s="13">
        <f t="shared" si="9"/>
        <v>0</v>
      </c>
    </row>
    <row r="38" spans="1:10" x14ac:dyDescent="0.25">
      <c r="A38" s="9">
        <v>8</v>
      </c>
      <c r="B38" s="6" t="s">
        <v>15</v>
      </c>
      <c r="C38" s="3"/>
      <c r="D38" s="4">
        <f t="shared" si="6"/>
        <v>0</v>
      </c>
      <c r="E38" s="12"/>
      <c r="F38" s="13">
        <f t="shared" si="7"/>
        <v>0</v>
      </c>
      <c r="G38" s="3"/>
      <c r="H38" s="4">
        <f t="shared" si="8"/>
        <v>0</v>
      </c>
      <c r="I38" s="14"/>
      <c r="J38" s="13">
        <f t="shared" si="9"/>
        <v>0</v>
      </c>
    </row>
    <row r="39" spans="1:10" x14ac:dyDescent="0.25">
      <c r="A39" s="9">
        <v>9</v>
      </c>
      <c r="B39" s="6" t="s">
        <v>16</v>
      </c>
      <c r="C39" s="3"/>
      <c r="D39" s="4">
        <f t="shared" si="6"/>
        <v>0</v>
      </c>
      <c r="E39" s="12"/>
      <c r="F39" s="13">
        <f t="shared" si="7"/>
        <v>0</v>
      </c>
      <c r="G39" s="3"/>
      <c r="H39" s="4">
        <f t="shared" si="8"/>
        <v>0</v>
      </c>
      <c r="I39" s="14"/>
      <c r="J39" s="13">
        <f t="shared" si="9"/>
        <v>0</v>
      </c>
    </row>
    <row r="40" spans="1:10" x14ac:dyDescent="0.25">
      <c r="A40" s="9">
        <v>10</v>
      </c>
      <c r="B40" s="6" t="s">
        <v>17</v>
      </c>
      <c r="C40" s="3"/>
      <c r="D40" s="4">
        <f t="shared" si="6"/>
        <v>0</v>
      </c>
      <c r="E40" s="12"/>
      <c r="F40" s="13">
        <f t="shared" si="7"/>
        <v>0</v>
      </c>
      <c r="G40" s="3"/>
      <c r="H40" s="4">
        <f t="shared" si="8"/>
        <v>0</v>
      </c>
      <c r="I40" s="14"/>
      <c r="J40" s="13">
        <f t="shared" si="9"/>
        <v>0</v>
      </c>
    </row>
    <row r="41" spans="1:10" x14ac:dyDescent="0.25">
      <c r="A41" s="9">
        <v>11</v>
      </c>
      <c r="B41" s="6" t="s">
        <v>329</v>
      </c>
      <c r="C41" s="3"/>
      <c r="D41" s="4">
        <f t="shared" si="6"/>
        <v>0</v>
      </c>
      <c r="E41" s="12"/>
      <c r="F41" s="13">
        <f t="shared" si="7"/>
        <v>0</v>
      </c>
      <c r="G41" s="3"/>
      <c r="H41" s="4">
        <f t="shared" si="8"/>
        <v>0</v>
      </c>
      <c r="I41" s="14"/>
      <c r="J41" s="13">
        <f t="shared" si="9"/>
        <v>0</v>
      </c>
    </row>
    <row r="42" spans="1:10" x14ac:dyDescent="0.25">
      <c r="A42" s="9">
        <v>12</v>
      </c>
      <c r="B42" s="6" t="s">
        <v>18</v>
      </c>
      <c r="C42" s="3"/>
      <c r="D42" s="4">
        <f t="shared" si="6"/>
        <v>0</v>
      </c>
      <c r="E42" s="12"/>
      <c r="F42" s="13">
        <f t="shared" si="7"/>
        <v>0</v>
      </c>
      <c r="G42" s="3"/>
      <c r="H42" s="4">
        <f t="shared" si="8"/>
        <v>0</v>
      </c>
      <c r="I42" s="14"/>
      <c r="J42" s="13">
        <f t="shared" si="9"/>
        <v>0</v>
      </c>
    </row>
    <row r="43" spans="1:10" x14ac:dyDescent="0.25">
      <c r="A43" s="9">
        <v>13</v>
      </c>
      <c r="B43" s="6" t="s">
        <v>19</v>
      </c>
      <c r="C43" s="3"/>
      <c r="D43" s="4">
        <f t="shared" si="6"/>
        <v>0</v>
      </c>
      <c r="E43" s="12"/>
      <c r="F43" s="13">
        <f t="shared" si="7"/>
        <v>0</v>
      </c>
      <c r="G43" s="3"/>
      <c r="H43" s="4">
        <f t="shared" si="8"/>
        <v>0</v>
      </c>
      <c r="I43" s="14"/>
      <c r="J43" s="13">
        <f t="shared" si="9"/>
        <v>0</v>
      </c>
    </row>
    <row r="44" spans="1:10" x14ac:dyDescent="0.25">
      <c r="A44" s="9">
        <v>14</v>
      </c>
      <c r="B44" s="6" t="s">
        <v>20</v>
      </c>
      <c r="C44" s="386"/>
      <c r="D44" s="4">
        <f t="shared" si="6"/>
        <v>0</v>
      </c>
      <c r="E44" s="12"/>
      <c r="F44" s="13">
        <f t="shared" si="7"/>
        <v>0</v>
      </c>
      <c r="G44" s="3"/>
      <c r="H44" s="4">
        <f t="shared" si="8"/>
        <v>0</v>
      </c>
      <c r="I44" s="14"/>
      <c r="J44" s="13">
        <f t="shared" si="9"/>
        <v>0</v>
      </c>
    </row>
    <row r="45" spans="1:10" x14ac:dyDescent="0.25">
      <c r="A45" s="9">
        <v>15</v>
      </c>
      <c r="B45" s="6" t="s">
        <v>21</v>
      </c>
      <c r="C45" s="3"/>
      <c r="D45" s="4">
        <f t="shared" si="6"/>
        <v>0</v>
      </c>
      <c r="E45" s="12"/>
      <c r="F45" s="13">
        <f t="shared" si="7"/>
        <v>0</v>
      </c>
      <c r="G45" s="3"/>
      <c r="H45" s="4">
        <f t="shared" si="8"/>
        <v>0</v>
      </c>
      <c r="I45" s="14"/>
      <c r="J45" s="13">
        <f t="shared" si="9"/>
        <v>0</v>
      </c>
    </row>
    <row r="46" spans="1:10" x14ac:dyDescent="0.25">
      <c r="A46" s="9">
        <v>16</v>
      </c>
      <c r="B46" s="6" t="s">
        <v>22</v>
      </c>
      <c r="C46" s="3"/>
      <c r="D46" s="4">
        <f t="shared" si="6"/>
        <v>0</v>
      </c>
      <c r="E46" s="12"/>
      <c r="F46" s="13">
        <f t="shared" si="7"/>
        <v>0</v>
      </c>
      <c r="G46" s="3"/>
      <c r="H46" s="4">
        <f t="shared" si="8"/>
        <v>0</v>
      </c>
      <c r="I46" s="14"/>
      <c r="J46" s="13">
        <f t="shared" si="9"/>
        <v>0</v>
      </c>
    </row>
    <row r="47" spans="1:10" x14ac:dyDescent="0.25">
      <c r="A47" s="9">
        <v>17</v>
      </c>
      <c r="B47" s="241" t="s">
        <v>23</v>
      </c>
      <c r="C47" s="238" t="s">
        <v>299</v>
      </c>
      <c r="D47" s="239">
        <v>0</v>
      </c>
      <c r="E47" s="242" t="s">
        <v>299</v>
      </c>
      <c r="F47" s="239">
        <v>0</v>
      </c>
      <c r="G47" s="238" t="s">
        <v>299</v>
      </c>
      <c r="H47" s="239">
        <v>0</v>
      </c>
      <c r="I47" s="238" t="s">
        <v>299</v>
      </c>
      <c r="J47" s="239">
        <v>0</v>
      </c>
    </row>
    <row r="48" spans="1:10" ht="30" x14ac:dyDescent="0.25">
      <c r="A48" s="9">
        <v>18</v>
      </c>
      <c r="B48" s="243" t="s">
        <v>24</v>
      </c>
      <c r="C48" s="238" t="s">
        <v>299</v>
      </c>
      <c r="D48" s="239">
        <v>0</v>
      </c>
      <c r="E48" s="242" t="s">
        <v>299</v>
      </c>
      <c r="F48" s="239">
        <v>0</v>
      </c>
      <c r="G48" s="238" t="s">
        <v>299</v>
      </c>
      <c r="H48" s="239">
        <v>0</v>
      </c>
      <c r="I48" s="238" t="s">
        <v>299</v>
      </c>
      <c r="J48" s="239">
        <v>0</v>
      </c>
    </row>
    <row r="49" spans="1:10" x14ac:dyDescent="0.25">
      <c r="A49" s="9">
        <v>19</v>
      </c>
      <c r="B49" s="5" t="s">
        <v>25</v>
      </c>
      <c r="C49" s="3"/>
      <c r="D49" s="4">
        <f t="shared" si="6"/>
        <v>0</v>
      </c>
      <c r="E49" s="12"/>
      <c r="F49" s="13">
        <f t="shared" si="7"/>
        <v>0</v>
      </c>
      <c r="G49" s="3"/>
      <c r="H49" s="4">
        <f t="shared" si="8"/>
        <v>0</v>
      </c>
      <c r="I49" s="14"/>
      <c r="J49" s="13">
        <f t="shared" si="9"/>
        <v>0</v>
      </c>
    </row>
    <row r="50" spans="1:10" x14ac:dyDescent="0.25">
      <c r="A50" s="9">
        <v>20</v>
      </c>
      <c r="B50" s="5" t="s">
        <v>26</v>
      </c>
      <c r="C50" s="3"/>
      <c r="D50" s="4">
        <f t="shared" si="6"/>
        <v>0</v>
      </c>
      <c r="E50" s="12"/>
      <c r="F50" s="13">
        <f t="shared" si="7"/>
        <v>0</v>
      </c>
      <c r="G50" s="3"/>
      <c r="H50" s="4">
        <f t="shared" si="8"/>
        <v>0</v>
      </c>
      <c r="I50" s="14"/>
      <c r="J50" s="13">
        <f t="shared" si="9"/>
        <v>0</v>
      </c>
    </row>
    <row r="51" spans="1:10" x14ac:dyDescent="0.25">
      <c r="A51" s="9">
        <v>21</v>
      </c>
      <c r="B51" s="5" t="s">
        <v>27</v>
      </c>
      <c r="C51" s="3"/>
      <c r="D51" s="4">
        <f t="shared" si="6"/>
        <v>0</v>
      </c>
      <c r="E51" s="12"/>
      <c r="F51" s="13">
        <f t="shared" si="7"/>
        <v>0</v>
      </c>
      <c r="G51" s="3"/>
      <c r="H51" s="4">
        <f t="shared" si="8"/>
        <v>0</v>
      </c>
      <c r="I51" s="14"/>
      <c r="J51" s="13">
        <f t="shared" si="9"/>
        <v>0</v>
      </c>
    </row>
    <row r="52" spans="1:10" x14ac:dyDescent="0.25">
      <c r="A52" s="9">
        <v>22</v>
      </c>
      <c r="B52" s="5" t="s">
        <v>28</v>
      </c>
      <c r="C52" s="3"/>
      <c r="D52" s="4">
        <f t="shared" si="6"/>
        <v>0</v>
      </c>
      <c r="E52" s="12"/>
      <c r="F52" s="13">
        <f t="shared" si="7"/>
        <v>0</v>
      </c>
      <c r="G52" s="3"/>
      <c r="H52" s="4">
        <f t="shared" si="8"/>
        <v>0</v>
      </c>
      <c r="I52" s="14"/>
      <c r="J52" s="13">
        <f t="shared" si="9"/>
        <v>0</v>
      </c>
    </row>
    <row r="53" spans="1:10" ht="30" x14ac:dyDescent="0.25">
      <c r="A53" s="9">
        <v>23</v>
      </c>
      <c r="B53" s="6" t="s">
        <v>314</v>
      </c>
      <c r="C53" s="3"/>
      <c r="D53" s="4">
        <f t="shared" si="6"/>
        <v>0</v>
      </c>
      <c r="E53" s="12"/>
      <c r="F53" s="13">
        <f t="shared" si="7"/>
        <v>0</v>
      </c>
      <c r="G53" s="3"/>
      <c r="H53" s="4">
        <f t="shared" si="8"/>
        <v>0</v>
      </c>
      <c r="I53" s="14"/>
      <c r="J53" s="13">
        <f t="shared" si="9"/>
        <v>0</v>
      </c>
    </row>
    <row r="54" spans="1:10" x14ac:dyDescent="0.25">
      <c r="A54" s="9">
        <v>24</v>
      </c>
      <c r="B54" s="241" t="s">
        <v>29</v>
      </c>
      <c r="C54" s="238" t="s">
        <v>299</v>
      </c>
      <c r="D54" s="239">
        <v>0</v>
      </c>
      <c r="E54" s="242" t="s">
        <v>299</v>
      </c>
      <c r="F54" s="239">
        <v>0</v>
      </c>
      <c r="G54" s="238" t="s">
        <v>299</v>
      </c>
      <c r="H54" s="239">
        <v>0</v>
      </c>
      <c r="I54" s="238" t="s">
        <v>299</v>
      </c>
      <c r="J54" s="239">
        <v>0</v>
      </c>
    </row>
    <row r="55" spans="1:10" ht="30" x14ac:dyDescent="0.25">
      <c r="A55" s="9">
        <v>25</v>
      </c>
      <c r="B55" s="235" t="s">
        <v>315</v>
      </c>
      <c r="C55" s="3"/>
      <c r="D55" s="4">
        <f t="shared" si="6"/>
        <v>0</v>
      </c>
      <c r="E55" s="12"/>
      <c r="F55" s="13">
        <f t="shared" si="7"/>
        <v>0</v>
      </c>
      <c r="G55" s="3"/>
      <c r="H55" s="4">
        <f t="shared" si="8"/>
        <v>0</v>
      </c>
      <c r="I55" s="14"/>
      <c r="J55" s="13">
        <f t="shared" si="9"/>
        <v>0</v>
      </c>
    </row>
    <row r="56" spans="1:10" ht="30" x14ac:dyDescent="0.25">
      <c r="A56" s="9">
        <v>26</v>
      </c>
      <c r="B56" s="223" t="s">
        <v>30</v>
      </c>
      <c r="C56" s="3"/>
      <c r="D56" s="4">
        <f t="shared" si="6"/>
        <v>0</v>
      </c>
      <c r="E56" s="12"/>
      <c r="F56" s="13">
        <f t="shared" si="7"/>
        <v>0</v>
      </c>
      <c r="G56" s="3"/>
      <c r="H56" s="4">
        <f t="shared" si="8"/>
        <v>0</v>
      </c>
      <c r="I56" s="14"/>
      <c r="J56" s="13">
        <f t="shared" si="9"/>
        <v>0</v>
      </c>
    </row>
    <row r="57" spans="1:10" ht="30" x14ac:dyDescent="0.25">
      <c r="A57" s="9">
        <v>27</v>
      </c>
      <c r="B57" s="223" t="s">
        <v>31</v>
      </c>
      <c r="C57" s="3"/>
      <c r="D57" s="4">
        <f t="shared" si="6"/>
        <v>0</v>
      </c>
      <c r="E57" s="12"/>
      <c r="F57" s="13">
        <f t="shared" si="7"/>
        <v>0</v>
      </c>
      <c r="G57" s="3"/>
      <c r="H57" s="4">
        <f t="shared" si="8"/>
        <v>0</v>
      </c>
      <c r="I57" s="14"/>
      <c r="J57" s="13">
        <f t="shared" si="9"/>
        <v>0</v>
      </c>
    </row>
    <row r="58" spans="1:10" x14ac:dyDescent="0.25">
      <c r="A58" s="9">
        <v>28</v>
      </c>
      <c r="B58" s="224" t="s">
        <v>316</v>
      </c>
      <c r="C58" s="3"/>
      <c r="D58" s="4">
        <f t="shared" si="6"/>
        <v>0</v>
      </c>
      <c r="E58" s="12"/>
      <c r="F58" s="13">
        <f t="shared" si="7"/>
        <v>0</v>
      </c>
      <c r="G58" s="3"/>
      <c r="H58" s="4">
        <f t="shared" si="8"/>
        <v>0</v>
      </c>
      <c r="I58" s="14"/>
      <c r="J58" s="13">
        <f t="shared" si="9"/>
        <v>0</v>
      </c>
    </row>
    <row r="59" spans="1:10" x14ac:dyDescent="0.25">
      <c r="A59" s="9">
        <v>29</v>
      </c>
      <c r="B59" s="225" t="s">
        <v>32</v>
      </c>
      <c r="C59" s="3"/>
      <c r="D59" s="4">
        <f t="shared" si="6"/>
        <v>0</v>
      </c>
      <c r="E59" s="12"/>
      <c r="F59" s="13">
        <f t="shared" si="7"/>
        <v>0</v>
      </c>
      <c r="G59" s="3"/>
      <c r="H59" s="4">
        <f t="shared" si="8"/>
        <v>0</v>
      </c>
      <c r="I59" s="14"/>
      <c r="J59" s="13">
        <f t="shared" si="9"/>
        <v>0</v>
      </c>
    </row>
    <row r="60" spans="1:10" x14ac:dyDescent="0.25">
      <c r="A60" s="9">
        <v>30</v>
      </c>
      <c r="B60" s="225" t="s">
        <v>33</v>
      </c>
      <c r="C60" s="3"/>
      <c r="D60" s="4">
        <f t="shared" si="6"/>
        <v>0</v>
      </c>
      <c r="E60" s="12"/>
      <c r="F60" s="13">
        <f t="shared" si="7"/>
        <v>0</v>
      </c>
      <c r="G60" s="3"/>
      <c r="H60" s="4">
        <f t="shared" si="8"/>
        <v>0</v>
      </c>
      <c r="I60" s="14"/>
      <c r="J60" s="13">
        <f t="shared" si="9"/>
        <v>0</v>
      </c>
    </row>
    <row r="61" spans="1:10" x14ac:dyDescent="0.25">
      <c r="A61" s="9">
        <v>31</v>
      </c>
      <c r="B61" s="225" t="s">
        <v>302</v>
      </c>
      <c r="C61" s="386"/>
      <c r="D61" s="4">
        <f t="shared" si="6"/>
        <v>0</v>
      </c>
      <c r="E61" s="12"/>
      <c r="F61" s="13">
        <f t="shared" si="7"/>
        <v>0</v>
      </c>
      <c r="G61" s="3"/>
      <c r="H61" s="4">
        <f t="shared" si="8"/>
        <v>0</v>
      </c>
      <c r="I61" s="14"/>
      <c r="J61" s="13">
        <f t="shared" si="9"/>
        <v>0</v>
      </c>
    </row>
    <row r="62" spans="1:10" x14ac:dyDescent="0.25">
      <c r="A62" s="9">
        <v>32</v>
      </c>
      <c r="B62" s="225" t="s">
        <v>34</v>
      </c>
      <c r="C62" s="386"/>
      <c r="D62" s="4">
        <f t="shared" si="6"/>
        <v>0</v>
      </c>
      <c r="E62" s="12"/>
      <c r="F62" s="13">
        <f t="shared" si="7"/>
        <v>0</v>
      </c>
      <c r="G62" s="3"/>
      <c r="H62" s="4">
        <f t="shared" si="8"/>
        <v>0</v>
      </c>
      <c r="I62" s="14"/>
      <c r="J62" s="13">
        <f t="shared" si="9"/>
        <v>0</v>
      </c>
    </row>
    <row r="63" spans="1:10" x14ac:dyDescent="0.25">
      <c r="A63" s="9">
        <v>33</v>
      </c>
      <c r="B63" s="225" t="s">
        <v>35</v>
      </c>
      <c r="C63" s="386"/>
      <c r="D63" s="4">
        <f>IF(OR(C63="TAK",C63="NIE DOTYCZY"),1,0)</f>
        <v>0</v>
      </c>
      <c r="E63" s="12"/>
      <c r="F63" s="13">
        <f>IF(OR(E63="TAK",E63="NIE DOTYCZY"),1,0)</f>
        <v>0</v>
      </c>
      <c r="G63" s="3"/>
      <c r="H63" s="4">
        <f>IF(OR(G63="TAK",G63="NIE DOTYCZY"),1,0)</f>
        <v>0</v>
      </c>
      <c r="I63" s="14"/>
      <c r="J63" s="13">
        <f>IF(OR(I63="TAK",I63="NIE DOTYCZY"),1,0)</f>
        <v>0</v>
      </c>
    </row>
    <row r="64" spans="1:10" ht="15.75" thickBot="1" x14ac:dyDescent="0.3">
      <c r="A64" s="9">
        <v>34</v>
      </c>
      <c r="B64" s="226" t="s">
        <v>36</v>
      </c>
      <c r="C64" s="386"/>
      <c r="D64" s="4">
        <f t="shared" si="6"/>
        <v>0</v>
      </c>
      <c r="E64" s="12"/>
      <c r="F64" s="13">
        <f t="shared" si="7"/>
        <v>0</v>
      </c>
      <c r="G64" s="3"/>
      <c r="H64" s="4">
        <f t="shared" si="8"/>
        <v>0</v>
      </c>
      <c r="I64" s="14"/>
      <c r="J64" s="13">
        <f t="shared" si="9"/>
        <v>0</v>
      </c>
    </row>
    <row r="65" spans="1:10" ht="15.75" customHeight="1" thickBot="1" x14ac:dyDescent="0.3">
      <c r="A65" s="410" t="s">
        <v>2</v>
      </c>
      <c r="B65" s="411"/>
      <c r="C65" s="422">
        <f>SUM(D31:D64)</f>
        <v>0</v>
      </c>
      <c r="D65" s="423"/>
      <c r="E65" s="424">
        <f>SUM(F31:F64)</f>
        <v>0</v>
      </c>
      <c r="F65" s="423"/>
      <c r="G65" s="424">
        <f>SUM(H31:H64)</f>
        <v>0</v>
      </c>
      <c r="H65" s="423"/>
      <c r="I65" s="424">
        <f>SUM(J31:J64)</f>
        <v>0</v>
      </c>
      <c r="J65" s="423"/>
    </row>
    <row r="66" spans="1:10" ht="15.75" customHeight="1" thickBot="1" x14ac:dyDescent="0.3">
      <c r="A66" s="412"/>
      <c r="B66" s="413"/>
      <c r="C66" s="217"/>
      <c r="D66" s="216">
        <f>C65/29</f>
        <v>0</v>
      </c>
      <c r="E66" s="217"/>
      <c r="F66" s="216">
        <f>E65/29</f>
        <v>0</v>
      </c>
      <c r="G66" s="217"/>
      <c r="H66" s="216">
        <f>G65/29</f>
        <v>0</v>
      </c>
      <c r="I66" s="217"/>
      <c r="J66" s="216">
        <f>I65/29</f>
        <v>0</v>
      </c>
    </row>
    <row r="67" spans="1:10" ht="15.75" customHeight="1" thickBot="1" x14ac:dyDescent="0.3">
      <c r="A67" s="414" t="s">
        <v>289</v>
      </c>
      <c r="B67" s="415"/>
      <c r="C67" s="416" t="str">
        <f>IF(D66=0%,"0",IF(D66&lt;=50%,"1",IF(D66&lt;=99%,"2",IF(D66=100%,"3",""))))</f>
        <v>0</v>
      </c>
      <c r="D67" s="417"/>
      <c r="E67" s="416" t="str">
        <f t="shared" ref="E67" si="10">IF(F66=0%,"0",IF(F66&lt;=50%,"1",IF(F66&lt;=99%,"2",IF(F66=100%,"3",""))))</f>
        <v>0</v>
      </c>
      <c r="F67" s="417"/>
      <c r="G67" s="416" t="str">
        <f t="shared" ref="G67" si="11">IF(H66=0%,"0",IF(H66&lt;=50%,"1",IF(H66&lt;=99%,"2",IF(H66=100%,"3",""))))</f>
        <v>0</v>
      </c>
      <c r="H67" s="417"/>
      <c r="I67" s="416" t="str">
        <f t="shared" ref="I67" si="12">IF(J66=0%,"0",IF(J66&lt;=50%,"1",IF(J66&lt;=99%,"2",IF(J66=100%,"3",""))))</f>
        <v>0</v>
      </c>
      <c r="J67" s="417"/>
    </row>
    <row r="68" spans="1:10" ht="15.75" thickBot="1" x14ac:dyDescent="0.3"/>
    <row r="69" spans="1:10" ht="19.5" thickBot="1" x14ac:dyDescent="0.35">
      <c r="A69" s="438" t="s">
        <v>37</v>
      </c>
      <c r="B69" s="439"/>
      <c r="C69" s="439"/>
      <c r="D69" s="439"/>
      <c r="E69" s="439"/>
      <c r="F69" s="439"/>
      <c r="G69" s="439"/>
      <c r="H69" s="439"/>
      <c r="I69" s="439"/>
      <c r="J69" s="440"/>
    </row>
    <row r="70" spans="1:10" ht="51.75" customHeight="1" thickBot="1" x14ac:dyDescent="0.3">
      <c r="A70" s="418" t="s">
        <v>0</v>
      </c>
      <c r="B70" s="420" t="s">
        <v>1</v>
      </c>
      <c r="C70" s="452" t="s">
        <v>574</v>
      </c>
      <c r="D70" s="442"/>
      <c r="E70" s="442"/>
      <c r="F70" s="442"/>
      <c r="G70" s="442"/>
      <c r="H70" s="442"/>
      <c r="I70" s="442"/>
      <c r="J70" s="443"/>
    </row>
    <row r="71" spans="1:10" ht="91.5" customHeight="1" thickBot="1" x14ac:dyDescent="0.3">
      <c r="A71" s="419"/>
      <c r="B71" s="421"/>
      <c r="C71" s="430" t="str">
        <f>'Dane podstawowe'!C19</f>
        <v>…............................................................................................................................................................</v>
      </c>
      <c r="D71" s="431"/>
      <c r="E71" s="450" t="str">
        <f>'Dane podstawowe'!C20</f>
        <v>…............................................................................................................................................................</v>
      </c>
      <c r="F71" s="433"/>
      <c r="G71" s="430" t="str">
        <f>'Dane podstawowe'!C21</f>
        <v>…............................................................................................................................................................</v>
      </c>
      <c r="H71" s="431"/>
      <c r="I71" s="434" t="str">
        <f>'Dane podstawowe'!C22</f>
        <v>…............................................................................................................................................................</v>
      </c>
      <c r="J71" s="433"/>
    </row>
    <row r="72" spans="1:10" ht="45" x14ac:dyDescent="0.25">
      <c r="A72" s="8">
        <v>1</v>
      </c>
      <c r="B72" s="2" t="s">
        <v>578</v>
      </c>
      <c r="C72" s="3"/>
      <c r="D72" s="227">
        <f>IF(OR(C72="TAK",C72="NIE DOTYCZY"),1,0)</f>
        <v>0</v>
      </c>
      <c r="E72" s="250"/>
      <c r="F72" s="228">
        <f>IF(OR(E72="TAK",E72="NIE DOTYCZY"),1,0)</f>
        <v>0</v>
      </c>
      <c r="G72" s="3"/>
      <c r="H72" s="4">
        <f>IF(OR(G72="TAK",G72="NIE DOTYCZY"),1,0)</f>
        <v>0</v>
      </c>
      <c r="I72" s="14"/>
      <c r="J72" s="13">
        <f>IF(OR(I72="TAK",I72="NIE DOTYCZY"),1,0)</f>
        <v>0</v>
      </c>
    </row>
    <row r="73" spans="1:10" x14ac:dyDescent="0.25">
      <c r="A73" s="9">
        <v>2</v>
      </c>
      <c r="B73" s="5" t="s">
        <v>38</v>
      </c>
      <c r="C73" s="3"/>
      <c r="D73" s="227">
        <f t="shared" ref="D73" si="13">IF(C73="TAK",1,0)</f>
        <v>0</v>
      </c>
      <c r="E73" s="251"/>
      <c r="F73" s="13">
        <f t="shared" ref="F73" si="14">IF(E73="TAK",1,0)</f>
        <v>0</v>
      </c>
      <c r="G73" s="3"/>
      <c r="H73" s="4">
        <f t="shared" ref="H73" si="15">IF(G73="TAK",1,0)</f>
        <v>0</v>
      </c>
      <c r="I73" s="14"/>
      <c r="J73" s="13">
        <f t="shared" ref="J73" si="16">IF(I73="TAK",1,0)</f>
        <v>0</v>
      </c>
    </row>
    <row r="74" spans="1:10" ht="45" x14ac:dyDescent="0.25">
      <c r="A74" s="9">
        <v>3</v>
      </c>
      <c r="B74" s="6" t="s">
        <v>572</v>
      </c>
      <c r="C74" s="3"/>
      <c r="D74" s="227">
        <f>IF(OR(C74="TAK",C74="NIE DOTYCZY"),1,0)</f>
        <v>0</v>
      </c>
      <c r="E74" s="251"/>
      <c r="F74" s="13">
        <f>IF(OR(E74="TAK",E74="NIE DOTYCZY"),1,0)</f>
        <v>0</v>
      </c>
      <c r="G74" s="3"/>
      <c r="H74" s="4">
        <f>IF(OR(G74="TAK",G74="NIE DOTYCZY"),1,0)</f>
        <v>0</v>
      </c>
      <c r="I74" s="14"/>
      <c r="J74" s="13">
        <f>IF(OR(I74="TAK",I74="NIE DOTYCZY"),1,0)</f>
        <v>0</v>
      </c>
    </row>
    <row r="75" spans="1:10" ht="45.75" thickBot="1" x14ac:dyDescent="0.3">
      <c r="A75" s="9">
        <v>4</v>
      </c>
      <c r="B75" s="6" t="s">
        <v>573</v>
      </c>
      <c r="C75" s="3"/>
      <c r="D75" s="227">
        <f>IF(OR(C75="TAK",C75="NIE DOTYCZY"),1,0)</f>
        <v>0</v>
      </c>
      <c r="E75" s="252"/>
      <c r="F75" s="234">
        <f>IF(OR(E75="TAK",E75="NIE DOTYCZY"),1,0)</f>
        <v>0</v>
      </c>
      <c r="G75" s="3"/>
      <c r="H75" s="4">
        <f>IF(OR(G75="TAK",G75="NIE DOTYCZY"),1,0)</f>
        <v>0</v>
      </c>
      <c r="I75" s="14"/>
      <c r="J75" s="13">
        <f>IF(OR(I75="TAK",I75="NIE DOTYCZY"),1,0)</f>
        <v>0</v>
      </c>
    </row>
    <row r="76" spans="1:10" ht="18" customHeight="1" thickBot="1" x14ac:dyDescent="0.3">
      <c r="A76" s="410" t="s">
        <v>2</v>
      </c>
      <c r="B76" s="411"/>
      <c r="C76" s="424">
        <f>SUM(D72:D75)</f>
        <v>0</v>
      </c>
      <c r="D76" s="423"/>
      <c r="E76" s="425">
        <f>SUM(F72:F75)</f>
        <v>0</v>
      </c>
      <c r="F76" s="423"/>
      <c r="G76" s="424">
        <f>SUM(H72:H75)</f>
        <v>0</v>
      </c>
      <c r="H76" s="423"/>
      <c r="I76" s="424">
        <f>SUM(J72:J75)</f>
        <v>0</v>
      </c>
      <c r="J76" s="423"/>
    </row>
    <row r="77" spans="1:10" ht="15.75" thickBot="1" x14ac:dyDescent="0.3">
      <c r="A77" s="412"/>
      <c r="B77" s="413"/>
      <c r="C77" s="220"/>
      <c r="D77" s="219">
        <f>C76/4</f>
        <v>0</v>
      </c>
      <c r="E77" s="220"/>
      <c r="F77" s="219">
        <f>E76/4</f>
        <v>0</v>
      </c>
      <c r="G77" s="220"/>
      <c r="H77" s="219">
        <f>G76/4</f>
        <v>0</v>
      </c>
      <c r="I77" s="220"/>
      <c r="J77" s="219">
        <f>I76/4</f>
        <v>0</v>
      </c>
    </row>
    <row r="78" spans="1:10" ht="15.75" customHeight="1" thickBot="1" x14ac:dyDescent="0.3">
      <c r="A78" s="414" t="s">
        <v>289</v>
      </c>
      <c r="B78" s="415"/>
      <c r="C78" s="416" t="str">
        <f>IF(D77=0%,"0",IF(D77&lt;=50%,"1",IF(D77&lt;=99%,"2",IF(D77=100%,"3",""))))</f>
        <v>0</v>
      </c>
      <c r="D78" s="417"/>
      <c r="E78" s="416" t="str">
        <f t="shared" ref="E78" si="17">IF(F77=0%,"0",IF(F77&lt;=50%,"1",IF(F77&lt;=99%,"2",IF(F77=100%,"3",""))))</f>
        <v>0</v>
      </c>
      <c r="F78" s="417"/>
      <c r="G78" s="416" t="str">
        <f t="shared" ref="G78" si="18">IF(H77=0%,"0",IF(H77&lt;=50%,"1",IF(H77&lt;=99%,"2",IF(H77=100%,"3",""))))</f>
        <v>0</v>
      </c>
      <c r="H78" s="417"/>
      <c r="I78" s="416" t="str">
        <f t="shared" ref="I78" si="19">IF(J77=0%,"0",IF(J77&lt;=50%,"1",IF(J77&lt;=99%,"2",IF(J77=100%,"3",""))))</f>
        <v>0</v>
      </c>
      <c r="J78" s="417"/>
    </row>
    <row r="79" spans="1:10" ht="15.75" thickBot="1" x14ac:dyDescent="0.3"/>
    <row r="80" spans="1:10" ht="19.5" thickBot="1" x14ac:dyDescent="0.35">
      <c r="A80" s="438" t="s">
        <v>39</v>
      </c>
      <c r="B80" s="439"/>
      <c r="C80" s="439"/>
      <c r="D80" s="439"/>
      <c r="E80" s="439"/>
      <c r="F80" s="439"/>
      <c r="G80" s="439"/>
      <c r="H80" s="439"/>
      <c r="I80" s="439"/>
      <c r="J80" s="440"/>
    </row>
    <row r="81" spans="1:10" ht="30" customHeight="1" thickBot="1" x14ac:dyDescent="0.3">
      <c r="A81" s="418" t="s">
        <v>0</v>
      </c>
      <c r="B81" s="420" t="s">
        <v>1</v>
      </c>
      <c r="C81" s="427" t="s">
        <v>306</v>
      </c>
      <c r="D81" s="428"/>
      <c r="E81" s="428"/>
      <c r="F81" s="428"/>
      <c r="G81" s="428"/>
      <c r="H81" s="428"/>
      <c r="I81" s="428"/>
      <c r="J81" s="429"/>
    </row>
    <row r="82" spans="1:10" ht="91.5" customHeight="1" thickBot="1" x14ac:dyDescent="0.3">
      <c r="A82" s="419"/>
      <c r="B82" s="421"/>
      <c r="C82" s="430" t="str">
        <f>'Dane podstawowe'!C19</f>
        <v>…............................................................................................................................................................</v>
      </c>
      <c r="D82" s="431"/>
      <c r="E82" s="432" t="str">
        <f>'Dane podstawowe'!C20</f>
        <v>…............................................................................................................................................................</v>
      </c>
      <c r="F82" s="433"/>
      <c r="G82" s="430" t="str">
        <f>'Dane podstawowe'!C21</f>
        <v>…............................................................................................................................................................</v>
      </c>
      <c r="H82" s="431"/>
      <c r="I82" s="434" t="str">
        <f>'Dane podstawowe'!C22</f>
        <v>…............................................................................................................................................................</v>
      </c>
      <c r="J82" s="433"/>
    </row>
    <row r="83" spans="1:10" ht="30" x14ac:dyDescent="0.25">
      <c r="A83" s="8">
        <v>1</v>
      </c>
      <c r="B83" s="388" t="s">
        <v>40</v>
      </c>
      <c r="C83" s="386"/>
      <c r="D83" s="4">
        <f t="shared" ref="D83:D90" si="20">IF(OR(C83="TAK",C83="NIE DOTYCZY"),1,0)</f>
        <v>0</v>
      </c>
      <c r="E83" s="12"/>
      <c r="F83" s="13">
        <f t="shared" ref="F83:F90" si="21">IF(OR(E83="TAK",E83="NIE DOTYCZY"),1,0)</f>
        <v>0</v>
      </c>
      <c r="G83" s="3"/>
      <c r="H83" s="4">
        <f t="shared" ref="H83:H90" si="22">IF(OR(G83="TAK",G83="NIE DOTYCZY"),1,0)</f>
        <v>0</v>
      </c>
      <c r="I83" s="14"/>
      <c r="J83" s="13">
        <f t="shared" ref="J83:J90" si="23">IF(OR(I83="TAK",I83="NIE DOTYCZY"),1,0)</f>
        <v>0</v>
      </c>
    </row>
    <row r="84" spans="1:10" ht="30" x14ac:dyDescent="0.25">
      <c r="A84" s="9">
        <v>2</v>
      </c>
      <c r="B84" s="6" t="s">
        <v>41</v>
      </c>
      <c r="C84" s="386"/>
      <c r="D84" s="4">
        <f t="shared" si="20"/>
        <v>0</v>
      </c>
      <c r="E84" s="12"/>
      <c r="F84" s="13">
        <f t="shared" si="21"/>
        <v>0</v>
      </c>
      <c r="G84" s="3"/>
      <c r="H84" s="4">
        <f t="shared" si="22"/>
        <v>0</v>
      </c>
      <c r="I84" s="14"/>
      <c r="J84" s="13">
        <f t="shared" si="23"/>
        <v>0</v>
      </c>
    </row>
    <row r="85" spans="1:10" x14ac:dyDescent="0.25">
      <c r="A85" s="9">
        <v>3</v>
      </c>
      <c r="B85" s="5" t="s">
        <v>42</v>
      </c>
      <c r="C85" s="386"/>
      <c r="D85" s="4">
        <f t="shared" si="20"/>
        <v>0</v>
      </c>
      <c r="E85" s="12"/>
      <c r="F85" s="13">
        <f t="shared" si="21"/>
        <v>0</v>
      </c>
      <c r="G85" s="3"/>
      <c r="H85" s="4">
        <f t="shared" si="22"/>
        <v>0</v>
      </c>
      <c r="I85" s="14"/>
      <c r="J85" s="13">
        <f t="shared" si="23"/>
        <v>0</v>
      </c>
    </row>
    <row r="86" spans="1:10" x14ac:dyDescent="0.25">
      <c r="A86" s="9">
        <v>4</v>
      </c>
      <c r="B86" s="5" t="s">
        <v>43</v>
      </c>
      <c r="C86" s="386"/>
      <c r="D86" s="4">
        <f t="shared" si="20"/>
        <v>0</v>
      </c>
      <c r="E86" s="12"/>
      <c r="F86" s="13">
        <f t="shared" si="21"/>
        <v>0</v>
      </c>
      <c r="G86" s="3"/>
      <c r="H86" s="4">
        <f t="shared" si="22"/>
        <v>0</v>
      </c>
      <c r="I86" s="14"/>
      <c r="J86" s="13">
        <f t="shared" si="23"/>
        <v>0</v>
      </c>
    </row>
    <row r="87" spans="1:10" x14ac:dyDescent="0.25">
      <c r="A87" s="9">
        <v>5</v>
      </c>
      <c r="B87" s="241" t="s">
        <v>44</v>
      </c>
      <c r="C87" s="238" t="s">
        <v>299</v>
      </c>
      <c r="D87" s="239">
        <v>0</v>
      </c>
      <c r="E87" s="242" t="s">
        <v>299</v>
      </c>
      <c r="F87" s="239">
        <v>0</v>
      </c>
      <c r="G87" s="238" t="s">
        <v>299</v>
      </c>
      <c r="H87" s="239">
        <v>0</v>
      </c>
      <c r="I87" s="238" t="s">
        <v>299</v>
      </c>
      <c r="J87" s="239">
        <v>0</v>
      </c>
    </row>
    <row r="88" spans="1:10" x14ac:dyDescent="0.25">
      <c r="A88" s="9">
        <v>6</v>
      </c>
      <c r="B88" s="5" t="s">
        <v>45</v>
      </c>
      <c r="C88" s="386"/>
      <c r="D88" s="4">
        <f t="shared" si="20"/>
        <v>0</v>
      </c>
      <c r="E88" s="12"/>
      <c r="F88" s="13">
        <f t="shared" si="21"/>
        <v>0</v>
      </c>
      <c r="G88" s="3"/>
      <c r="H88" s="4">
        <f t="shared" si="22"/>
        <v>0</v>
      </c>
      <c r="I88" s="14"/>
      <c r="J88" s="13">
        <f t="shared" si="23"/>
        <v>0</v>
      </c>
    </row>
    <row r="89" spans="1:10" x14ac:dyDescent="0.25">
      <c r="A89" s="9">
        <v>7</v>
      </c>
      <c r="B89" s="241" t="s">
        <v>46</v>
      </c>
      <c r="C89" s="238" t="s">
        <v>299</v>
      </c>
      <c r="D89" s="239">
        <v>0</v>
      </c>
      <c r="E89" s="242" t="s">
        <v>299</v>
      </c>
      <c r="F89" s="239">
        <v>0</v>
      </c>
      <c r="G89" s="238" t="s">
        <v>299</v>
      </c>
      <c r="H89" s="239">
        <v>0</v>
      </c>
      <c r="I89" s="238" t="s">
        <v>299</v>
      </c>
      <c r="J89" s="239">
        <v>0</v>
      </c>
    </row>
    <row r="90" spans="1:10" ht="15.75" thickBot="1" x14ac:dyDescent="0.3">
      <c r="A90" s="9">
        <v>8</v>
      </c>
      <c r="B90" s="6" t="s">
        <v>47</v>
      </c>
      <c r="C90" s="386"/>
      <c r="D90" s="4">
        <f t="shared" si="20"/>
        <v>0</v>
      </c>
      <c r="E90" s="12"/>
      <c r="F90" s="13">
        <f t="shared" si="21"/>
        <v>0</v>
      </c>
      <c r="G90" s="3"/>
      <c r="H90" s="4">
        <f t="shared" si="22"/>
        <v>0</v>
      </c>
      <c r="I90" s="14"/>
      <c r="J90" s="13">
        <f t="shared" si="23"/>
        <v>0</v>
      </c>
    </row>
    <row r="91" spans="1:10" ht="18" customHeight="1" thickBot="1" x14ac:dyDescent="0.3">
      <c r="A91" s="410" t="s">
        <v>2</v>
      </c>
      <c r="B91" s="411"/>
      <c r="C91" s="422">
        <f>SUM(D83:D90)</f>
        <v>0</v>
      </c>
      <c r="D91" s="423"/>
      <c r="E91" s="424">
        <f>SUM(F83:F90)</f>
        <v>0</v>
      </c>
      <c r="F91" s="423"/>
      <c r="G91" s="424">
        <f>SUM(H83:H90)</f>
        <v>0</v>
      </c>
      <c r="H91" s="423"/>
      <c r="I91" s="424">
        <f>SUM(J83:J90)</f>
        <v>0</v>
      </c>
      <c r="J91" s="423"/>
    </row>
    <row r="92" spans="1:10" ht="17.25" customHeight="1" thickBot="1" x14ac:dyDescent="0.3">
      <c r="A92" s="412"/>
      <c r="B92" s="413"/>
      <c r="C92" s="220"/>
      <c r="D92" s="219">
        <f>C91/6</f>
        <v>0</v>
      </c>
      <c r="E92" s="220"/>
      <c r="F92" s="219">
        <f>E91/6</f>
        <v>0</v>
      </c>
      <c r="G92" s="220"/>
      <c r="H92" s="219">
        <f>G91/6</f>
        <v>0</v>
      </c>
      <c r="I92" s="220"/>
      <c r="J92" s="219">
        <f>I91/6</f>
        <v>0</v>
      </c>
    </row>
    <row r="93" spans="1:10" ht="15" customHeight="1" thickBot="1" x14ac:dyDescent="0.3">
      <c r="A93" s="414" t="s">
        <v>289</v>
      </c>
      <c r="B93" s="415"/>
      <c r="C93" s="416" t="str">
        <f>IF(D92=0%,"0",IF(D92&lt;=50%,"1",IF(D92&lt;=99%,"2",IF(D92=100%,"3",""))))</f>
        <v>0</v>
      </c>
      <c r="D93" s="417"/>
      <c r="E93" s="416" t="str">
        <f t="shared" ref="E93" si="24">IF(F92=0%,"0",IF(F92&lt;=50%,"1",IF(F92&lt;=99%,"2",IF(F92=100%,"3",""))))</f>
        <v>0</v>
      </c>
      <c r="F93" s="417"/>
      <c r="G93" s="416" t="str">
        <f t="shared" ref="G93" si="25">IF(H92=0%,"0",IF(H92&lt;=50%,"1",IF(H92&lt;=99%,"2",IF(H92=100%,"3",""))))</f>
        <v>0</v>
      </c>
      <c r="H93" s="417"/>
      <c r="I93" s="416" t="str">
        <f t="shared" ref="I93" si="26">IF(J92=0%,"0",IF(J92&lt;=50%,"1",IF(J92&lt;=99%,"2",IF(J92=100%,"3",""))))</f>
        <v>0</v>
      </c>
      <c r="J93" s="417"/>
    </row>
    <row r="94" spans="1:10" ht="15.75" thickBot="1" x14ac:dyDescent="0.3"/>
    <row r="95" spans="1:10" ht="19.5" thickBot="1" x14ac:dyDescent="0.35">
      <c r="A95" s="438" t="s">
        <v>48</v>
      </c>
      <c r="B95" s="439"/>
      <c r="C95" s="439"/>
      <c r="D95" s="439"/>
      <c r="E95" s="439"/>
      <c r="F95" s="439"/>
      <c r="G95" s="439"/>
      <c r="H95" s="439"/>
      <c r="I95" s="439"/>
      <c r="J95" s="440"/>
    </row>
    <row r="96" spans="1:10" ht="30" customHeight="1" thickBot="1" x14ac:dyDescent="0.3">
      <c r="A96" s="418" t="s">
        <v>0</v>
      </c>
      <c r="B96" s="420" t="s">
        <v>1</v>
      </c>
      <c r="C96" s="427" t="s">
        <v>306</v>
      </c>
      <c r="D96" s="428"/>
      <c r="E96" s="428"/>
      <c r="F96" s="428"/>
      <c r="G96" s="428"/>
      <c r="H96" s="428"/>
      <c r="I96" s="428"/>
      <c r="J96" s="429"/>
    </row>
    <row r="97" spans="1:16" ht="91.5" customHeight="1" thickBot="1" x14ac:dyDescent="0.3">
      <c r="A97" s="419"/>
      <c r="B97" s="421"/>
      <c r="C97" s="430" t="str">
        <f>'Dane podstawowe'!C19</f>
        <v>…............................................................................................................................................................</v>
      </c>
      <c r="D97" s="431"/>
      <c r="E97" s="432" t="str">
        <f>'Dane podstawowe'!C20</f>
        <v>…............................................................................................................................................................</v>
      </c>
      <c r="F97" s="433"/>
      <c r="G97" s="430" t="str">
        <f>'Dane podstawowe'!C21</f>
        <v>…............................................................................................................................................................</v>
      </c>
      <c r="H97" s="431"/>
      <c r="I97" s="434" t="str">
        <f>'Dane podstawowe'!C22</f>
        <v>…............................................................................................................................................................</v>
      </c>
      <c r="J97" s="433"/>
    </row>
    <row r="98" spans="1:16" x14ac:dyDescent="0.25">
      <c r="A98" s="8">
        <v>1</v>
      </c>
      <c r="B98" s="237" t="s">
        <v>49</v>
      </c>
      <c r="C98" s="240" t="s">
        <v>299</v>
      </c>
      <c r="D98" s="244">
        <v>0</v>
      </c>
      <c r="E98" s="240" t="s">
        <v>299</v>
      </c>
      <c r="F98" s="244">
        <v>0</v>
      </c>
      <c r="G98" s="240" t="s">
        <v>299</v>
      </c>
      <c r="H98" s="244">
        <v>0</v>
      </c>
      <c r="I98" s="240" t="s">
        <v>299</v>
      </c>
      <c r="J98" s="246">
        <v>0</v>
      </c>
    </row>
    <row r="99" spans="1:16" x14ac:dyDescent="0.25">
      <c r="A99" s="9">
        <v>2</v>
      </c>
      <c r="B99" s="5" t="s">
        <v>309</v>
      </c>
      <c r="C99" s="386"/>
      <c r="D99" s="4">
        <f t="shared" ref="D99:D108" si="27">IF(OR(C99="TAK",C99="NIE DOTYCZY"),1,0)</f>
        <v>0</v>
      </c>
      <c r="E99" s="12"/>
      <c r="F99" s="13">
        <f t="shared" ref="F99:F108" si="28">IF(OR(E99="TAK",E99="NIE DOTYCZY"),1,0)</f>
        <v>0</v>
      </c>
      <c r="G99" s="3"/>
      <c r="H99" s="4">
        <f t="shared" ref="H99:H108" si="29">IF(OR(G99="TAK",G99="NIE DOTYCZY"),1,0)</f>
        <v>0</v>
      </c>
      <c r="I99" s="14"/>
      <c r="J99" s="13">
        <f t="shared" ref="J99:J108" si="30">IF(OR(I99="TAK",I99="NIE DOTYCZY"),1,0)</f>
        <v>0</v>
      </c>
    </row>
    <row r="100" spans="1:16" ht="30" x14ac:dyDescent="0.25">
      <c r="A100" s="9">
        <v>3</v>
      </c>
      <c r="B100" s="243" t="s">
        <v>50</v>
      </c>
      <c r="C100" s="242" t="s">
        <v>299</v>
      </c>
      <c r="D100" s="244">
        <v>0</v>
      </c>
      <c r="E100" s="242" t="s">
        <v>299</v>
      </c>
      <c r="F100" s="244">
        <v>0</v>
      </c>
      <c r="G100" s="242" t="s">
        <v>299</v>
      </c>
      <c r="H100" s="244">
        <v>0</v>
      </c>
      <c r="I100" s="242" t="s">
        <v>299</v>
      </c>
      <c r="J100" s="239">
        <v>0</v>
      </c>
    </row>
    <row r="101" spans="1:16" x14ac:dyDescent="0.25">
      <c r="A101" s="9">
        <v>4</v>
      </c>
      <c r="B101" s="236" t="s">
        <v>317</v>
      </c>
      <c r="C101" s="386"/>
      <c r="D101" s="4">
        <f t="shared" si="27"/>
        <v>0</v>
      </c>
      <c r="E101" s="12"/>
      <c r="F101" s="13">
        <f t="shared" si="28"/>
        <v>0</v>
      </c>
      <c r="G101" s="3"/>
      <c r="H101" s="4">
        <f t="shared" si="29"/>
        <v>0</v>
      </c>
      <c r="I101" s="14"/>
      <c r="J101" s="13">
        <f t="shared" si="30"/>
        <v>0</v>
      </c>
    </row>
    <row r="102" spans="1:16" x14ac:dyDescent="0.25">
      <c r="A102" s="9">
        <v>5</v>
      </c>
      <c r="B102" s="241" t="s">
        <v>51</v>
      </c>
      <c r="C102" s="238" t="s">
        <v>299</v>
      </c>
      <c r="D102" s="239">
        <v>0</v>
      </c>
      <c r="E102" s="242" t="s">
        <v>299</v>
      </c>
      <c r="F102" s="239">
        <v>0</v>
      </c>
      <c r="G102" s="238" t="s">
        <v>299</v>
      </c>
      <c r="H102" s="239">
        <v>0</v>
      </c>
      <c r="I102" s="238" t="s">
        <v>299</v>
      </c>
      <c r="J102" s="239">
        <v>0</v>
      </c>
      <c r="P102" t="s">
        <v>290</v>
      </c>
    </row>
    <row r="103" spans="1:16" x14ac:dyDescent="0.25">
      <c r="A103" s="9">
        <v>6</v>
      </c>
      <c r="B103" s="5" t="s">
        <v>52</v>
      </c>
      <c r="C103" s="3"/>
      <c r="D103" s="4">
        <f t="shared" si="27"/>
        <v>0</v>
      </c>
      <c r="E103" s="12"/>
      <c r="F103" s="13">
        <f t="shared" si="28"/>
        <v>0</v>
      </c>
      <c r="G103" s="3"/>
      <c r="H103" s="4">
        <f t="shared" si="29"/>
        <v>0</v>
      </c>
      <c r="I103" s="14"/>
      <c r="J103" s="13">
        <f t="shared" si="30"/>
        <v>0</v>
      </c>
    </row>
    <row r="104" spans="1:16" x14ac:dyDescent="0.25">
      <c r="A104" s="9">
        <v>7</v>
      </c>
      <c r="B104" s="5" t="s">
        <v>53</v>
      </c>
      <c r="C104" s="386"/>
      <c r="D104" s="4">
        <f t="shared" si="27"/>
        <v>0</v>
      </c>
      <c r="E104" s="12"/>
      <c r="F104" s="13">
        <f t="shared" si="28"/>
        <v>0</v>
      </c>
      <c r="G104" s="3"/>
      <c r="H104" s="4">
        <f t="shared" si="29"/>
        <v>0</v>
      </c>
      <c r="I104" s="14"/>
      <c r="J104" s="13">
        <f t="shared" si="30"/>
        <v>0</v>
      </c>
    </row>
    <row r="105" spans="1:16" x14ac:dyDescent="0.25">
      <c r="A105" s="9">
        <v>8</v>
      </c>
      <c r="B105" s="6" t="s">
        <v>54</v>
      </c>
      <c r="C105" s="386"/>
      <c r="D105" s="4">
        <f t="shared" si="27"/>
        <v>0</v>
      </c>
      <c r="E105" s="12"/>
      <c r="F105" s="13">
        <f t="shared" si="28"/>
        <v>0</v>
      </c>
      <c r="G105" s="3"/>
      <c r="H105" s="4">
        <f t="shared" si="29"/>
        <v>0</v>
      </c>
      <c r="I105" s="14"/>
      <c r="J105" s="13">
        <f t="shared" si="30"/>
        <v>0</v>
      </c>
    </row>
    <row r="106" spans="1:16" x14ac:dyDescent="0.25">
      <c r="A106" s="9">
        <v>9</v>
      </c>
      <c r="B106" s="5" t="s">
        <v>55</v>
      </c>
      <c r="C106" s="386"/>
      <c r="D106" s="4">
        <f t="shared" si="27"/>
        <v>0</v>
      </c>
      <c r="E106" s="12"/>
      <c r="F106" s="13">
        <f t="shared" si="28"/>
        <v>0</v>
      </c>
      <c r="G106" s="3"/>
      <c r="H106" s="4">
        <f t="shared" si="29"/>
        <v>0</v>
      </c>
      <c r="I106" s="14"/>
      <c r="J106" s="13">
        <f t="shared" si="30"/>
        <v>0</v>
      </c>
    </row>
    <row r="107" spans="1:16" x14ac:dyDescent="0.25">
      <c r="A107" s="9">
        <v>10</v>
      </c>
      <c r="B107" s="236" t="s">
        <v>318</v>
      </c>
      <c r="C107" s="386"/>
      <c r="D107" s="4">
        <f t="shared" si="27"/>
        <v>0</v>
      </c>
      <c r="E107" s="12"/>
      <c r="F107" s="13">
        <f t="shared" si="28"/>
        <v>0</v>
      </c>
      <c r="G107" s="3"/>
      <c r="H107" s="4">
        <f t="shared" si="29"/>
        <v>0</v>
      </c>
      <c r="I107" s="14"/>
      <c r="J107" s="13">
        <f t="shared" si="30"/>
        <v>0</v>
      </c>
    </row>
    <row r="108" spans="1:16" ht="15.75" thickBot="1" x14ac:dyDescent="0.3">
      <c r="A108" s="10">
        <v>11</v>
      </c>
      <c r="B108" s="7" t="s">
        <v>319</v>
      </c>
      <c r="C108" s="387"/>
      <c r="D108" s="4">
        <f t="shared" si="27"/>
        <v>0</v>
      </c>
      <c r="E108" s="12"/>
      <c r="F108" s="13">
        <f t="shared" si="28"/>
        <v>0</v>
      </c>
      <c r="G108" s="15"/>
      <c r="H108" s="4">
        <f t="shared" si="29"/>
        <v>0</v>
      </c>
      <c r="I108" s="16"/>
      <c r="J108" s="13">
        <f t="shared" si="30"/>
        <v>0</v>
      </c>
    </row>
    <row r="109" spans="1:16" ht="15.75" customHeight="1" thickBot="1" x14ac:dyDescent="0.3">
      <c r="A109" s="410" t="s">
        <v>2</v>
      </c>
      <c r="B109" s="411"/>
      <c r="C109" s="422">
        <f>SUM(D98:D108)</f>
        <v>0</v>
      </c>
      <c r="D109" s="423"/>
      <c r="E109" s="424">
        <f>SUM(F98:F108)</f>
        <v>0</v>
      </c>
      <c r="F109" s="423"/>
      <c r="G109" s="424">
        <f>SUM(H98:H108)</f>
        <v>0</v>
      </c>
      <c r="H109" s="423"/>
      <c r="I109" s="424">
        <f>SUM(J98:J108)</f>
        <v>0</v>
      </c>
      <c r="J109" s="423"/>
    </row>
    <row r="110" spans="1:16" ht="15.75" customHeight="1" thickBot="1" x14ac:dyDescent="0.3">
      <c r="A110" s="412"/>
      <c r="B110" s="413"/>
      <c r="C110" s="221"/>
      <c r="D110" s="216">
        <f>C109/8</f>
        <v>0</v>
      </c>
      <c r="E110" s="220"/>
      <c r="F110" s="219">
        <f>E109/8</f>
        <v>0</v>
      </c>
      <c r="G110" s="220"/>
      <c r="H110" s="219">
        <f>G109/8</f>
        <v>0</v>
      </c>
      <c r="I110" s="220"/>
      <c r="J110" s="219">
        <f>I109/8</f>
        <v>0</v>
      </c>
    </row>
    <row r="111" spans="1:16" ht="15.75" customHeight="1" thickBot="1" x14ac:dyDescent="0.3">
      <c r="A111" s="414" t="s">
        <v>289</v>
      </c>
      <c r="B111" s="415"/>
      <c r="C111" s="416" t="str">
        <f>IF(D110=0%,"0",IF(D110&lt;=50%,"1",IF(D110&lt;=99%,"2",IF(D110=100%,"3",""))))</f>
        <v>0</v>
      </c>
      <c r="D111" s="417"/>
      <c r="E111" s="416" t="str">
        <f>IF(F110=0%,"0",IF(F110&lt;=50%,"1",IF(F110&lt;=99%,"2",IF(F110=100%,"3",""))))</f>
        <v>0</v>
      </c>
      <c r="F111" s="417"/>
      <c r="G111" s="416" t="str">
        <f t="shared" ref="G111" si="31">IF(H110=0%,"0",IF(H110&lt;=50%,"1",IF(H110&lt;=99%,"2",IF(H110=100%,"3",""))))</f>
        <v>0</v>
      </c>
      <c r="H111" s="417"/>
      <c r="I111" s="416" t="str">
        <f t="shared" ref="I111" si="32">IF(J110=0%,"0",IF(J110&lt;=50%,"1",IF(J110&lt;=99%,"2",IF(J110=100%,"3",""))))</f>
        <v>0</v>
      </c>
      <c r="J111" s="417"/>
    </row>
    <row r="112" spans="1:16" ht="15.75" thickBot="1" x14ac:dyDescent="0.3"/>
    <row r="113" spans="1:10" ht="19.5" thickBot="1" x14ac:dyDescent="0.35">
      <c r="A113" s="438" t="s">
        <v>56</v>
      </c>
      <c r="B113" s="439"/>
      <c r="C113" s="439"/>
      <c r="D113" s="439"/>
      <c r="E113" s="439"/>
      <c r="F113" s="439"/>
      <c r="G113" s="439"/>
      <c r="H113" s="439"/>
      <c r="I113" s="439"/>
      <c r="J113" s="440"/>
    </row>
    <row r="114" spans="1:10" ht="48" customHeight="1" thickBot="1" x14ac:dyDescent="0.3">
      <c r="A114" s="418" t="s">
        <v>0</v>
      </c>
      <c r="B114" s="420" t="s">
        <v>1</v>
      </c>
      <c r="C114" s="452" t="s">
        <v>305</v>
      </c>
      <c r="D114" s="442"/>
      <c r="E114" s="442"/>
      <c r="F114" s="442"/>
      <c r="G114" s="442"/>
      <c r="H114" s="442"/>
      <c r="I114" s="442"/>
      <c r="J114" s="443"/>
    </row>
    <row r="115" spans="1:10" ht="91.5" customHeight="1" thickBot="1" x14ac:dyDescent="0.3">
      <c r="A115" s="419"/>
      <c r="B115" s="421"/>
      <c r="C115" s="430" t="str">
        <f>'Dane podstawowe'!C19</f>
        <v>…............................................................................................................................................................</v>
      </c>
      <c r="D115" s="431"/>
      <c r="E115" s="450" t="str">
        <f>'Dane podstawowe'!C20</f>
        <v>…............................................................................................................................................................</v>
      </c>
      <c r="F115" s="451"/>
      <c r="G115" s="430" t="str">
        <f>'Dane podstawowe'!C21</f>
        <v>…............................................................................................................................................................</v>
      </c>
      <c r="H115" s="431"/>
      <c r="I115" s="434" t="str">
        <f>'Dane podstawowe'!C22</f>
        <v>…............................................................................................................................................................</v>
      </c>
      <c r="J115" s="433"/>
    </row>
    <row r="116" spans="1:10" x14ac:dyDescent="0.25">
      <c r="A116" s="8">
        <v>1</v>
      </c>
      <c r="B116" s="2" t="s">
        <v>57</v>
      </c>
      <c r="C116" s="3"/>
      <c r="D116" s="227">
        <f>IF(C116="TAK",1,0)</f>
        <v>0</v>
      </c>
      <c r="E116" s="11"/>
      <c r="F116" s="228">
        <f>IF(E116="TAK",1,0)</f>
        <v>0</v>
      </c>
      <c r="G116" s="230"/>
      <c r="H116" s="4">
        <f>IF(G116="TAK",1,0)</f>
        <v>0</v>
      </c>
      <c r="I116" s="14"/>
      <c r="J116" s="13">
        <f>IF(I116="TAK",1,0)</f>
        <v>0</v>
      </c>
    </row>
    <row r="117" spans="1:10" x14ac:dyDescent="0.25">
      <c r="A117" s="9">
        <v>2</v>
      </c>
      <c r="B117" s="5" t="s">
        <v>58</v>
      </c>
      <c r="C117" s="3"/>
      <c r="D117" s="227">
        <f t="shared" ref="D117:D118" si="33">IF(C117="TAK",1,0)</f>
        <v>0</v>
      </c>
      <c r="E117" s="12"/>
      <c r="F117" s="231">
        <f t="shared" ref="F117:F118" si="34">IF(E117="TAK",1,0)</f>
        <v>0</v>
      </c>
      <c r="G117" s="230"/>
      <c r="H117" s="4">
        <f t="shared" ref="H117:H118" si="35">IF(G117="TAK",1,0)</f>
        <v>0</v>
      </c>
      <c r="I117" s="14"/>
      <c r="J117" s="13">
        <f t="shared" ref="J117:J118" si="36">IF(I117="TAK",1,0)</f>
        <v>0</v>
      </c>
    </row>
    <row r="118" spans="1:10" ht="30.75" thickBot="1" x14ac:dyDescent="0.3">
      <c r="A118" s="9">
        <v>3</v>
      </c>
      <c r="B118" s="6" t="s">
        <v>59</v>
      </c>
      <c r="C118" s="3"/>
      <c r="D118" s="227">
        <f t="shared" si="33"/>
        <v>0</v>
      </c>
      <c r="E118" s="229"/>
      <c r="F118" s="232">
        <f t="shared" si="34"/>
        <v>0</v>
      </c>
      <c r="G118" s="230"/>
      <c r="H118" s="4">
        <f t="shared" si="35"/>
        <v>0</v>
      </c>
      <c r="I118" s="14"/>
      <c r="J118" s="13">
        <f t="shared" si="36"/>
        <v>0</v>
      </c>
    </row>
    <row r="119" spans="1:10" ht="18" customHeight="1" thickBot="1" x14ac:dyDescent="0.3">
      <c r="A119" s="410" t="s">
        <v>2</v>
      </c>
      <c r="B119" s="411"/>
      <c r="C119" s="422">
        <f>SUM(D116:D118)</f>
        <v>0</v>
      </c>
      <c r="D119" s="423"/>
      <c r="E119" s="425">
        <f>SUM(F116:F118)</f>
        <v>0</v>
      </c>
      <c r="F119" s="426"/>
      <c r="G119" s="424">
        <f>SUM(H116:H118)</f>
        <v>0</v>
      </c>
      <c r="H119" s="423"/>
      <c r="I119" s="424">
        <f>SUM(J116:J118)</f>
        <v>0</v>
      </c>
      <c r="J119" s="423"/>
    </row>
    <row r="120" spans="1:10" ht="17.25" customHeight="1" thickBot="1" x14ac:dyDescent="0.3">
      <c r="A120" s="412"/>
      <c r="B120" s="413"/>
      <c r="C120" s="220"/>
      <c r="D120" s="219">
        <f>C119/3</f>
        <v>0</v>
      </c>
      <c r="E120" s="220"/>
      <c r="F120" s="219">
        <f>E119/3</f>
        <v>0</v>
      </c>
      <c r="G120" s="220"/>
      <c r="H120" s="219">
        <f>G119/3</f>
        <v>0</v>
      </c>
      <c r="I120" s="220"/>
      <c r="J120" s="219">
        <f>I119/3</f>
        <v>0</v>
      </c>
    </row>
    <row r="121" spans="1:10" ht="15" customHeight="1" thickBot="1" x14ac:dyDescent="0.3">
      <c r="A121" s="414" t="s">
        <v>289</v>
      </c>
      <c r="B121" s="415"/>
      <c r="C121" s="416" t="str">
        <f>IF(D120=0%,"0",IF(D120&lt;=50%,"1",IF(D120&lt;=99%,"2",IF(D120=100%,"3",""))))</f>
        <v>0</v>
      </c>
      <c r="D121" s="417"/>
      <c r="E121" s="416" t="str">
        <f t="shared" ref="E121" si="37">IF(F120=0%,"0",IF(F120&lt;=50%,"1",IF(F120&lt;=99%,"2",IF(F120=100%,"3",""))))</f>
        <v>0</v>
      </c>
      <c r="F121" s="417"/>
      <c r="G121" s="416" t="str">
        <f t="shared" ref="G121" si="38">IF(H120=0%,"0",IF(H120&lt;=50%,"1",IF(H120&lt;=99%,"2",IF(H120=100%,"3",""))))</f>
        <v>0</v>
      </c>
      <c r="H121" s="417"/>
      <c r="I121" s="416" t="str">
        <f t="shared" ref="I121" si="39">IF(J120=0%,"0",IF(J120&lt;=50%,"1",IF(J120&lt;=99%,"2",IF(J120=100%,"3",""))))</f>
        <v>0</v>
      </c>
      <c r="J121" s="417"/>
    </row>
    <row r="122" spans="1:10" ht="15.75" thickBot="1" x14ac:dyDescent="0.3"/>
    <row r="123" spans="1:10" ht="19.5" thickBot="1" x14ac:dyDescent="0.35">
      <c r="A123" s="438" t="s">
        <v>60</v>
      </c>
      <c r="B123" s="439"/>
      <c r="C123" s="439"/>
      <c r="D123" s="439"/>
      <c r="E123" s="439"/>
      <c r="F123" s="439"/>
      <c r="G123" s="439"/>
      <c r="H123" s="439"/>
      <c r="I123" s="439"/>
      <c r="J123" s="440"/>
    </row>
    <row r="124" spans="1:10" ht="30" customHeight="1" thickBot="1" x14ac:dyDescent="0.3">
      <c r="A124" s="418" t="s">
        <v>0</v>
      </c>
      <c r="B124" s="420" t="s">
        <v>1</v>
      </c>
      <c r="C124" s="427" t="s">
        <v>306</v>
      </c>
      <c r="D124" s="428"/>
      <c r="E124" s="428"/>
      <c r="F124" s="428"/>
      <c r="G124" s="428"/>
      <c r="H124" s="428"/>
      <c r="I124" s="428"/>
      <c r="J124" s="429"/>
    </row>
    <row r="125" spans="1:10" ht="91.5" customHeight="1" thickBot="1" x14ac:dyDescent="0.3">
      <c r="A125" s="419"/>
      <c r="B125" s="421"/>
      <c r="C125" s="430" t="str">
        <f>'Dane podstawowe'!C19</f>
        <v>…............................................................................................................................................................</v>
      </c>
      <c r="D125" s="431"/>
      <c r="E125" s="432" t="str">
        <f>'Dane podstawowe'!C20</f>
        <v>…............................................................................................................................................................</v>
      </c>
      <c r="F125" s="433"/>
      <c r="G125" s="430" t="str">
        <f>'Dane podstawowe'!C21</f>
        <v>…............................................................................................................................................................</v>
      </c>
      <c r="H125" s="431"/>
      <c r="I125" s="434" t="str">
        <f>'Dane podstawowe'!C22</f>
        <v>…............................................................................................................................................................</v>
      </c>
      <c r="J125" s="433"/>
    </row>
    <row r="126" spans="1:10" x14ac:dyDescent="0.25">
      <c r="A126" s="8">
        <v>1</v>
      </c>
      <c r="B126" s="2" t="s">
        <v>61</v>
      </c>
      <c r="C126" s="386"/>
      <c r="D126" s="4">
        <f>IF(OR(C126="TAK",C126="NIE DOTYCZY"),1,0)</f>
        <v>0</v>
      </c>
      <c r="E126" s="11"/>
      <c r="F126" s="13">
        <f>IF(OR(E126="TAK",E126="NIE DOTYCZY"),1,0)</f>
        <v>0</v>
      </c>
      <c r="G126" s="3"/>
      <c r="H126" s="4">
        <f>IF(OR(G126="TAK",G126="NIE DOTYCZY"),1,0)</f>
        <v>0</v>
      </c>
      <c r="I126" s="14"/>
      <c r="J126" s="13">
        <f>IF(OR(I126="TAK",I126="NIE DOTYCZY"),1,0)</f>
        <v>0</v>
      </c>
    </row>
    <row r="127" spans="1:10" x14ac:dyDescent="0.25">
      <c r="A127" s="9">
        <v>2</v>
      </c>
      <c r="B127" s="5" t="s">
        <v>62</v>
      </c>
      <c r="C127" s="386"/>
      <c r="D127" s="4">
        <f t="shared" ref="D127:D129" si="40">IF(OR(C127="TAK",C127="NIE DOTYCZY"),1,0)</f>
        <v>0</v>
      </c>
      <c r="E127" s="12"/>
      <c r="F127" s="13">
        <f t="shared" ref="F127:F129" si="41">IF(OR(E127="TAK",E127="NIE DOTYCZY"),1,0)</f>
        <v>0</v>
      </c>
      <c r="G127" s="3"/>
      <c r="H127" s="4">
        <f>IF(OR(G127="TAK",G127="NIE DOTYCZY"),1,0)</f>
        <v>0</v>
      </c>
      <c r="I127" s="14"/>
      <c r="J127" s="13">
        <f t="shared" ref="J127:J129" si="42">IF(OR(I127="TAK",I127="NIE DOTYCZY"),1,0)</f>
        <v>0</v>
      </c>
    </row>
    <row r="128" spans="1:10" ht="30" x14ac:dyDescent="0.25">
      <c r="A128" s="9">
        <v>3</v>
      </c>
      <c r="B128" s="6" t="s">
        <v>63</v>
      </c>
      <c r="C128" s="386"/>
      <c r="D128" s="4">
        <f t="shared" si="40"/>
        <v>0</v>
      </c>
      <c r="E128" s="12"/>
      <c r="F128" s="13">
        <f t="shared" si="41"/>
        <v>0</v>
      </c>
      <c r="G128" s="3"/>
      <c r="H128" s="4">
        <f>IF(OR(G128="TAK",G128="NIE DOTYCZY"),1,0)</f>
        <v>0</v>
      </c>
      <c r="I128" s="14"/>
      <c r="J128" s="13">
        <f t="shared" si="42"/>
        <v>0</v>
      </c>
    </row>
    <row r="129" spans="1:10" ht="45.75" thickBot="1" x14ac:dyDescent="0.3">
      <c r="A129" s="9">
        <v>4</v>
      </c>
      <c r="B129" s="6" t="s">
        <v>64</v>
      </c>
      <c r="C129" s="3"/>
      <c r="D129" s="4">
        <f t="shared" si="40"/>
        <v>0</v>
      </c>
      <c r="E129" s="12"/>
      <c r="F129" s="13">
        <f t="shared" si="41"/>
        <v>0</v>
      </c>
      <c r="G129" s="3"/>
      <c r="H129" s="4">
        <f>IF(OR(G129="TAK",G129="NIE DOTYCZY"),1,0)</f>
        <v>0</v>
      </c>
      <c r="I129" s="14"/>
      <c r="J129" s="13">
        <f t="shared" si="42"/>
        <v>0</v>
      </c>
    </row>
    <row r="130" spans="1:10" ht="18" customHeight="1" thickBot="1" x14ac:dyDescent="0.3">
      <c r="A130" s="410" t="s">
        <v>2</v>
      </c>
      <c r="B130" s="411"/>
      <c r="C130" s="422">
        <f>SUM(D126:D129)</f>
        <v>0</v>
      </c>
      <c r="D130" s="423"/>
      <c r="E130" s="424">
        <f>SUM(F126:F129)</f>
        <v>0</v>
      </c>
      <c r="F130" s="423"/>
      <c r="G130" s="424">
        <f>SUM(H126:H129)</f>
        <v>0</v>
      </c>
      <c r="H130" s="423"/>
      <c r="I130" s="424">
        <f>SUM(J126:J129)</f>
        <v>0</v>
      </c>
      <c r="J130" s="423"/>
    </row>
    <row r="131" spans="1:10" ht="17.25" customHeight="1" thickBot="1" x14ac:dyDescent="0.3">
      <c r="A131" s="412"/>
      <c r="B131" s="413"/>
      <c r="C131" s="220"/>
      <c r="D131" s="219">
        <f>C130/4</f>
        <v>0</v>
      </c>
      <c r="E131" s="220"/>
      <c r="F131" s="219">
        <f>E130/4</f>
        <v>0</v>
      </c>
      <c r="G131" s="220"/>
      <c r="H131" s="219">
        <f>G130/4</f>
        <v>0</v>
      </c>
      <c r="I131" s="220"/>
      <c r="J131" s="219">
        <f>I130/4</f>
        <v>0</v>
      </c>
    </row>
    <row r="132" spans="1:10" ht="15" customHeight="1" thickBot="1" x14ac:dyDescent="0.3">
      <c r="A132" s="414" t="s">
        <v>289</v>
      </c>
      <c r="B132" s="415"/>
      <c r="C132" s="416" t="str">
        <f>IF(D131=0%,"0",IF(D131&lt;=50%,"1",IF(D131&lt;=99%,"2",IF(D131=100%,"3",""))))</f>
        <v>0</v>
      </c>
      <c r="D132" s="417"/>
      <c r="E132" s="416" t="str">
        <f t="shared" ref="E132" si="43">IF(F131=0%,"0",IF(F131&lt;=50%,"1",IF(F131&lt;=99%,"2",IF(F131=100%,"3",""))))</f>
        <v>0</v>
      </c>
      <c r="F132" s="417"/>
      <c r="G132" s="416" t="str">
        <f t="shared" ref="G132" si="44">IF(H131=0%,"0",IF(H131&lt;=50%,"1",IF(H131&lt;=99%,"2",IF(H131=100%,"3",""))))</f>
        <v>0</v>
      </c>
      <c r="H132" s="417"/>
      <c r="I132" s="416" t="str">
        <f t="shared" ref="I132" si="45">IF(J131=0%,"0",IF(J131&lt;=50%,"1",IF(J131&lt;=99%,"2",IF(J131=100%,"3",""))))</f>
        <v>0</v>
      </c>
      <c r="J132" s="417"/>
    </row>
    <row r="133" spans="1:10" ht="15.75" thickBot="1" x14ac:dyDescent="0.3"/>
    <row r="134" spans="1:10" ht="19.5" thickBot="1" x14ac:dyDescent="0.35">
      <c r="A134" s="438" t="s">
        <v>65</v>
      </c>
      <c r="B134" s="439"/>
      <c r="C134" s="439"/>
      <c r="D134" s="439"/>
      <c r="E134" s="439"/>
      <c r="F134" s="439"/>
      <c r="G134" s="439"/>
      <c r="H134" s="439"/>
      <c r="I134" s="439"/>
      <c r="J134" s="440"/>
    </row>
    <row r="135" spans="1:10" ht="30" customHeight="1" thickBot="1" x14ac:dyDescent="0.3">
      <c r="A135" s="418" t="s">
        <v>0</v>
      </c>
      <c r="B135" s="420" t="s">
        <v>1</v>
      </c>
      <c r="C135" s="427" t="s">
        <v>306</v>
      </c>
      <c r="D135" s="428"/>
      <c r="E135" s="428"/>
      <c r="F135" s="428"/>
      <c r="G135" s="428"/>
      <c r="H135" s="428"/>
      <c r="I135" s="428"/>
      <c r="J135" s="429"/>
    </row>
    <row r="136" spans="1:10" ht="91.5" customHeight="1" thickBot="1" x14ac:dyDescent="0.3">
      <c r="A136" s="419"/>
      <c r="B136" s="421"/>
      <c r="C136" s="430" t="str">
        <f>'Dane podstawowe'!C19</f>
        <v>…............................................................................................................................................................</v>
      </c>
      <c r="D136" s="431"/>
      <c r="E136" s="432" t="str">
        <f>'Dane podstawowe'!C20</f>
        <v>…............................................................................................................................................................</v>
      </c>
      <c r="F136" s="433"/>
      <c r="G136" s="430" t="str">
        <f>'Dane podstawowe'!C21</f>
        <v>…............................................................................................................................................................</v>
      </c>
      <c r="H136" s="431"/>
      <c r="I136" s="434" t="str">
        <f>'Dane podstawowe'!C22</f>
        <v>…............................................................................................................................................................</v>
      </c>
      <c r="J136" s="433"/>
    </row>
    <row r="137" spans="1:10" x14ac:dyDescent="0.25">
      <c r="A137" s="8">
        <v>1</v>
      </c>
      <c r="B137" s="2" t="s">
        <v>320</v>
      </c>
      <c r="C137" s="386"/>
      <c r="D137" s="4">
        <f>IF(OR(C137="TAK",C137="NIE DOTYCZY"),1,0)</f>
        <v>0</v>
      </c>
      <c r="E137" s="11"/>
      <c r="F137" s="13">
        <f>IF(OR(E137="TAK",E137="NIE DOTYCZY"),1,0)</f>
        <v>0</v>
      </c>
      <c r="G137" s="3"/>
      <c r="H137" s="4">
        <f>IF(OR(G137="TAK",G137="NIE DOTYCZY"),1,0)</f>
        <v>0</v>
      </c>
      <c r="I137" s="14"/>
      <c r="J137" s="13">
        <f>IF(OR(I137="TAK",I137="NIE DOTYCZY"),1,0)</f>
        <v>0</v>
      </c>
    </row>
    <row r="138" spans="1:10" x14ac:dyDescent="0.25">
      <c r="A138" s="9">
        <v>2</v>
      </c>
      <c r="B138" s="5" t="s">
        <v>62</v>
      </c>
      <c r="C138" s="386"/>
      <c r="D138" s="4">
        <f t="shared" ref="D138:D144" si="46">IF(OR(C138="TAK",C138="NIE DOTYCZY"),1,0)</f>
        <v>0</v>
      </c>
      <c r="E138" s="12"/>
      <c r="F138" s="13">
        <f t="shared" ref="F138:F144" si="47">IF(OR(E138="TAK",E138="NIE DOTYCZY"),1,0)</f>
        <v>0</v>
      </c>
      <c r="G138" s="3"/>
      <c r="H138" s="4">
        <f t="shared" ref="H138:H144" si="48">IF(OR(G138="TAK",G138="NIE DOTYCZY"),1,0)</f>
        <v>0</v>
      </c>
      <c r="I138" s="14"/>
      <c r="J138" s="13">
        <f t="shared" ref="J138:J144" si="49">IF(OR(I138="TAK",I138="NIE DOTYCZY"),1,0)</f>
        <v>0</v>
      </c>
    </row>
    <row r="139" spans="1:10" ht="30" x14ac:dyDescent="0.25">
      <c r="A139" s="9">
        <v>3</v>
      </c>
      <c r="B139" s="6" t="s">
        <v>66</v>
      </c>
      <c r="C139" s="386"/>
      <c r="D139" s="4">
        <f t="shared" si="46"/>
        <v>0</v>
      </c>
      <c r="E139" s="12"/>
      <c r="F139" s="13">
        <f t="shared" si="47"/>
        <v>0</v>
      </c>
      <c r="G139" s="3"/>
      <c r="H139" s="4">
        <f t="shared" si="48"/>
        <v>0</v>
      </c>
      <c r="I139" s="14"/>
      <c r="J139" s="13">
        <f t="shared" si="49"/>
        <v>0</v>
      </c>
    </row>
    <row r="140" spans="1:10" x14ac:dyDescent="0.25">
      <c r="A140" s="9">
        <v>4</v>
      </c>
      <c r="B140" s="241" t="s">
        <v>67</v>
      </c>
      <c r="C140" s="238" t="s">
        <v>299</v>
      </c>
      <c r="D140" s="239">
        <v>0</v>
      </c>
      <c r="E140" s="242" t="s">
        <v>299</v>
      </c>
      <c r="F140" s="239">
        <v>0</v>
      </c>
      <c r="G140" s="238" t="s">
        <v>299</v>
      </c>
      <c r="H140" s="239">
        <v>0</v>
      </c>
      <c r="I140" s="238" t="s">
        <v>299</v>
      </c>
      <c r="J140" s="239">
        <v>0</v>
      </c>
    </row>
    <row r="141" spans="1:10" x14ac:dyDescent="0.25">
      <c r="A141" s="9">
        <v>5</v>
      </c>
      <c r="B141" s="5" t="s">
        <v>68</v>
      </c>
      <c r="C141" s="386"/>
      <c r="D141" s="4">
        <f t="shared" si="46"/>
        <v>0</v>
      </c>
      <c r="E141" s="12"/>
      <c r="F141" s="13">
        <f t="shared" si="47"/>
        <v>0</v>
      </c>
      <c r="G141" s="3"/>
      <c r="H141" s="4">
        <f t="shared" si="48"/>
        <v>0</v>
      </c>
      <c r="I141" s="14"/>
      <c r="J141" s="13">
        <f t="shared" si="49"/>
        <v>0</v>
      </c>
    </row>
    <row r="142" spans="1:10" x14ac:dyDescent="0.25">
      <c r="A142" s="9">
        <v>6</v>
      </c>
      <c r="B142" s="5" t="s">
        <v>69</v>
      </c>
      <c r="C142" s="3"/>
      <c r="D142" s="4">
        <f t="shared" si="46"/>
        <v>0</v>
      </c>
      <c r="E142" s="12"/>
      <c r="F142" s="13">
        <f t="shared" si="47"/>
        <v>0</v>
      </c>
      <c r="G142" s="3"/>
      <c r="H142" s="4">
        <f t="shared" si="48"/>
        <v>0</v>
      </c>
      <c r="I142" s="14"/>
      <c r="J142" s="13">
        <f t="shared" si="49"/>
        <v>0</v>
      </c>
    </row>
    <row r="143" spans="1:10" x14ac:dyDescent="0.25">
      <c r="A143" s="9">
        <v>7</v>
      </c>
      <c r="B143" s="5" t="s">
        <v>70</v>
      </c>
      <c r="C143" s="386"/>
      <c r="D143" s="4">
        <f t="shared" si="46"/>
        <v>0</v>
      </c>
      <c r="E143" s="12"/>
      <c r="F143" s="13">
        <f t="shared" si="47"/>
        <v>0</v>
      </c>
      <c r="G143" s="3"/>
      <c r="H143" s="4">
        <f t="shared" si="48"/>
        <v>0</v>
      </c>
      <c r="I143" s="14"/>
      <c r="J143" s="13">
        <f t="shared" si="49"/>
        <v>0</v>
      </c>
    </row>
    <row r="144" spans="1:10" ht="15.75" thickBot="1" x14ac:dyDescent="0.3">
      <c r="A144" s="9">
        <v>8</v>
      </c>
      <c r="B144" s="6" t="s">
        <v>71</v>
      </c>
      <c r="C144" s="386"/>
      <c r="D144" s="4">
        <f t="shared" si="46"/>
        <v>0</v>
      </c>
      <c r="E144" s="12"/>
      <c r="F144" s="13">
        <f t="shared" si="47"/>
        <v>0</v>
      </c>
      <c r="G144" s="3"/>
      <c r="H144" s="4">
        <f t="shared" si="48"/>
        <v>0</v>
      </c>
      <c r="I144" s="14"/>
      <c r="J144" s="13">
        <f t="shared" si="49"/>
        <v>0</v>
      </c>
    </row>
    <row r="145" spans="1:13" ht="18" customHeight="1" thickBot="1" x14ac:dyDescent="0.3">
      <c r="A145" s="410" t="s">
        <v>2</v>
      </c>
      <c r="B145" s="411"/>
      <c r="C145" s="422">
        <f>SUM(D137:D144)</f>
        <v>0</v>
      </c>
      <c r="D145" s="423"/>
      <c r="E145" s="424">
        <f>SUM(F137:F144)</f>
        <v>0</v>
      </c>
      <c r="F145" s="423"/>
      <c r="G145" s="424">
        <f>SUM(H137:H144)</f>
        <v>0</v>
      </c>
      <c r="H145" s="423"/>
      <c r="I145" s="424">
        <f>SUM(J137:J144)</f>
        <v>0</v>
      </c>
      <c r="J145" s="423"/>
    </row>
    <row r="146" spans="1:13" ht="17.25" customHeight="1" thickBot="1" x14ac:dyDescent="0.3">
      <c r="A146" s="412"/>
      <c r="B146" s="413"/>
      <c r="C146" s="220"/>
      <c r="D146" s="219">
        <f>C145/7</f>
        <v>0</v>
      </c>
      <c r="E146" s="220"/>
      <c r="F146" s="219">
        <f>E145/7</f>
        <v>0</v>
      </c>
      <c r="G146" s="220"/>
      <c r="H146" s="219">
        <f>G145/7</f>
        <v>0</v>
      </c>
      <c r="I146" s="220"/>
      <c r="J146" s="219">
        <f>I145/7</f>
        <v>0</v>
      </c>
    </row>
    <row r="147" spans="1:13" ht="15" customHeight="1" thickBot="1" x14ac:dyDescent="0.3">
      <c r="A147" s="414" t="s">
        <v>289</v>
      </c>
      <c r="B147" s="415"/>
      <c r="C147" s="416" t="str">
        <f>IF(D146=0%,"0",IF(D146&lt;=50%,"1",IF(D146&lt;=99%,"2",IF(D146=100%,"3",""))))</f>
        <v>0</v>
      </c>
      <c r="D147" s="417"/>
      <c r="E147" s="416" t="str">
        <f t="shared" ref="E147" si="50">IF(F146=0%,"0",IF(F146&lt;=50%,"1",IF(F146&lt;=99%,"2",IF(F146=100%,"3",""))))</f>
        <v>0</v>
      </c>
      <c r="F147" s="417"/>
      <c r="G147" s="416" t="str">
        <f t="shared" ref="G147" si="51">IF(H146=0%,"0",IF(H146&lt;=50%,"1",IF(H146&lt;=99%,"2",IF(H146=100%,"3",""))))</f>
        <v>0</v>
      </c>
      <c r="H147" s="417"/>
      <c r="I147" s="416" t="str">
        <f t="shared" ref="I147" si="52">IF(J146=0%,"0",IF(J146&lt;=50%,"1",IF(J146&lt;=99%,"2",IF(J146=100%,"3",""))))</f>
        <v>0</v>
      </c>
      <c r="J147" s="417"/>
    </row>
    <row r="148" spans="1:13" ht="15.75" thickBot="1" x14ac:dyDescent="0.3"/>
    <row r="149" spans="1:13" ht="19.5" thickBot="1" x14ac:dyDescent="0.35">
      <c r="A149" s="438" t="s">
        <v>72</v>
      </c>
      <c r="B149" s="439"/>
      <c r="C149" s="439"/>
      <c r="D149" s="439"/>
      <c r="E149" s="439"/>
      <c r="F149" s="439"/>
      <c r="G149" s="439"/>
      <c r="H149" s="439"/>
      <c r="I149" s="439"/>
      <c r="J149" s="440"/>
      <c r="M149" t="s">
        <v>290</v>
      </c>
    </row>
    <row r="150" spans="1:13" ht="30" customHeight="1" thickBot="1" x14ac:dyDescent="0.3">
      <c r="A150" s="418" t="s">
        <v>0</v>
      </c>
      <c r="B150" s="420" t="s">
        <v>1</v>
      </c>
      <c r="C150" s="427" t="s">
        <v>306</v>
      </c>
      <c r="D150" s="428"/>
      <c r="E150" s="428"/>
      <c r="F150" s="428"/>
      <c r="G150" s="428"/>
      <c r="H150" s="428"/>
      <c r="I150" s="428"/>
      <c r="J150" s="429"/>
    </row>
    <row r="151" spans="1:13" ht="91.5" customHeight="1" thickBot="1" x14ac:dyDescent="0.3">
      <c r="A151" s="419"/>
      <c r="B151" s="421"/>
      <c r="C151" s="430" t="str">
        <f>'Dane podstawowe'!C19</f>
        <v>…............................................................................................................................................................</v>
      </c>
      <c r="D151" s="431"/>
      <c r="E151" s="432" t="str">
        <f>'Dane podstawowe'!C20</f>
        <v>…............................................................................................................................................................</v>
      </c>
      <c r="F151" s="433"/>
      <c r="G151" s="430" t="str">
        <f>'Dane podstawowe'!C21</f>
        <v>…............................................................................................................................................................</v>
      </c>
      <c r="H151" s="431"/>
      <c r="I151" s="434" t="str">
        <f>'Dane podstawowe'!C22</f>
        <v>…............................................................................................................................................................</v>
      </c>
      <c r="J151" s="433"/>
    </row>
    <row r="152" spans="1:13" x14ac:dyDescent="0.25">
      <c r="A152" s="8">
        <v>1</v>
      </c>
      <c r="B152" s="2" t="s">
        <v>73</v>
      </c>
      <c r="C152" s="386"/>
      <c r="D152" s="4">
        <f>IF(OR(C152="TAK",C152="NIE DOTYCZY"),1,0)</f>
        <v>0</v>
      </c>
      <c r="E152" s="11"/>
      <c r="F152" s="13">
        <f>IF(OR(E152="TAK",E152="NIE DOTYCZY"),1,0)</f>
        <v>0</v>
      </c>
      <c r="G152" s="3"/>
      <c r="H152" s="4">
        <f>IF(OR(G152="TAK",G152="NIE DOTYCZY"),1,0)</f>
        <v>0</v>
      </c>
      <c r="I152" s="14"/>
      <c r="J152" s="13">
        <f>IF(OR(I152="TAK",I152="NIE DOTYCZY"),1,0)</f>
        <v>0</v>
      </c>
    </row>
    <row r="153" spans="1:13" x14ac:dyDescent="0.25">
      <c r="A153" s="9">
        <v>2</v>
      </c>
      <c r="B153" s="241" t="s">
        <v>74</v>
      </c>
      <c r="C153" s="238" t="s">
        <v>299</v>
      </c>
      <c r="D153" s="239">
        <v>0</v>
      </c>
      <c r="E153" s="242" t="s">
        <v>299</v>
      </c>
      <c r="F153" s="239">
        <v>0</v>
      </c>
      <c r="G153" s="238" t="s">
        <v>299</v>
      </c>
      <c r="H153" s="239">
        <v>0</v>
      </c>
      <c r="I153" s="238" t="s">
        <v>299</v>
      </c>
      <c r="J153" s="239">
        <v>0</v>
      </c>
    </row>
    <row r="154" spans="1:13" ht="15.75" thickBot="1" x14ac:dyDescent="0.3">
      <c r="A154" s="9">
        <v>3</v>
      </c>
      <c r="B154" s="5" t="s">
        <v>75</v>
      </c>
      <c r="C154" s="3"/>
      <c r="D154" s="4">
        <f t="shared" ref="D154" si="53">IF(OR(C154="TAK",C154="NIE DOTYCZY"),1,0)</f>
        <v>0</v>
      </c>
      <c r="E154" s="12"/>
      <c r="F154" s="13">
        <f t="shared" ref="F154" si="54">IF(OR(E154="TAK",E154="NIE DOTYCZY"),1,0)</f>
        <v>0</v>
      </c>
      <c r="G154" s="3"/>
      <c r="H154" s="4">
        <f t="shared" ref="H154" si="55">IF(OR(G154="TAK",G154="NIE DOTYCZY"),1,0)</f>
        <v>0</v>
      </c>
      <c r="I154" s="14"/>
      <c r="J154" s="13">
        <f t="shared" ref="J154" si="56">IF(OR(I154="TAK",I154="NIE DOTYCZY"),1,0)</f>
        <v>0</v>
      </c>
    </row>
    <row r="155" spans="1:13" ht="18" customHeight="1" thickBot="1" x14ac:dyDescent="0.3">
      <c r="A155" s="410" t="s">
        <v>2</v>
      </c>
      <c r="B155" s="411"/>
      <c r="C155" s="422">
        <f>SUM(D152:D154)</f>
        <v>0</v>
      </c>
      <c r="D155" s="423"/>
      <c r="E155" s="424">
        <f>SUM(F152:F154)</f>
        <v>0</v>
      </c>
      <c r="F155" s="423"/>
      <c r="G155" s="424">
        <f>SUM(H152:H154)</f>
        <v>0</v>
      </c>
      <c r="H155" s="423"/>
      <c r="I155" s="424">
        <f>SUM(J152:J154)</f>
        <v>0</v>
      </c>
      <c r="J155" s="423"/>
    </row>
    <row r="156" spans="1:13" ht="18" customHeight="1" thickBot="1" x14ac:dyDescent="0.3">
      <c r="A156" s="412"/>
      <c r="B156" s="413"/>
      <c r="C156" s="215"/>
      <c r="D156" s="219">
        <f>C155/2</f>
        <v>0</v>
      </c>
      <c r="E156" s="220"/>
      <c r="F156" s="219">
        <f>E155/2</f>
        <v>0</v>
      </c>
      <c r="G156" s="220"/>
      <c r="H156" s="219">
        <f>G155/2</f>
        <v>0</v>
      </c>
      <c r="I156" s="220"/>
      <c r="J156" s="219">
        <f>I155/2</f>
        <v>0</v>
      </c>
    </row>
    <row r="157" spans="1:13" ht="15" customHeight="1" thickBot="1" x14ac:dyDescent="0.3">
      <c r="A157" s="414" t="s">
        <v>289</v>
      </c>
      <c r="B157" s="415"/>
      <c r="C157" s="416" t="str">
        <f>IF(D156=0%,"0",IF(D156&lt;=50%,"1",IF(D156&lt;=99%,"2",IF(D156=100%,"3",""))))</f>
        <v>0</v>
      </c>
      <c r="D157" s="417"/>
      <c r="E157" s="416" t="str">
        <f t="shared" ref="E157" si="57">IF(F156=0%,"0",IF(F156&lt;=50%,"1",IF(F156&lt;=99%,"2",IF(F156=100%,"3",""))))</f>
        <v>0</v>
      </c>
      <c r="F157" s="417"/>
      <c r="G157" s="416" t="str">
        <f t="shared" ref="G157" si="58">IF(H156=0%,"0",IF(H156&lt;=50%,"1",IF(H156&lt;=99%,"2",IF(H156=100%,"3",""))))</f>
        <v>0</v>
      </c>
      <c r="H157" s="417"/>
      <c r="I157" s="416" t="str">
        <f t="shared" ref="I157" si="59">IF(J156=0%,"0",IF(J156&lt;=50%,"1",IF(J156&lt;=99%,"2",IF(J156=100%,"3",""))))</f>
        <v>0</v>
      </c>
      <c r="J157" s="417"/>
    </row>
    <row r="158" spans="1:13" ht="15.75" thickBot="1" x14ac:dyDescent="0.3"/>
    <row r="159" spans="1:13" ht="19.5" thickBot="1" x14ac:dyDescent="0.35">
      <c r="A159" s="438" t="s">
        <v>77</v>
      </c>
      <c r="B159" s="439"/>
      <c r="C159" s="439"/>
      <c r="D159" s="439"/>
      <c r="E159" s="439"/>
      <c r="F159" s="439"/>
      <c r="G159" s="439"/>
      <c r="H159" s="439"/>
      <c r="I159" s="439"/>
      <c r="J159" s="440"/>
    </row>
    <row r="160" spans="1:13" ht="30" customHeight="1" thickBot="1" x14ac:dyDescent="0.3">
      <c r="A160" s="448" t="s">
        <v>0</v>
      </c>
      <c r="B160" s="449" t="s">
        <v>1</v>
      </c>
      <c r="C160" s="427" t="s">
        <v>306</v>
      </c>
      <c r="D160" s="428"/>
      <c r="E160" s="428"/>
      <c r="F160" s="428"/>
      <c r="G160" s="428"/>
      <c r="H160" s="428"/>
      <c r="I160" s="428"/>
      <c r="J160" s="429"/>
    </row>
    <row r="161" spans="1:10" ht="91.5" customHeight="1" thickBot="1" x14ac:dyDescent="0.3">
      <c r="A161" s="419"/>
      <c r="B161" s="421"/>
      <c r="C161" s="430" t="str">
        <f>'Dane podstawowe'!C19</f>
        <v>…............................................................................................................................................................</v>
      </c>
      <c r="D161" s="431"/>
      <c r="E161" s="432" t="str">
        <f>'Dane podstawowe'!C20</f>
        <v>…............................................................................................................................................................</v>
      </c>
      <c r="F161" s="433"/>
      <c r="G161" s="430" t="str">
        <f>'Dane podstawowe'!C21</f>
        <v>…............................................................................................................................................................</v>
      </c>
      <c r="H161" s="431"/>
      <c r="I161" s="434" t="str">
        <f>'Dane podstawowe'!C22</f>
        <v>…............................................................................................................................................................</v>
      </c>
      <c r="J161" s="433"/>
    </row>
    <row r="162" spans="1:10" x14ac:dyDescent="0.25">
      <c r="A162" s="8">
        <v>1</v>
      </c>
      <c r="B162" s="2" t="s">
        <v>73</v>
      </c>
      <c r="C162" s="386"/>
      <c r="D162" s="4">
        <f>IF(OR(C162="TAK",C162="NIE DOTYCZY"),1,0)</f>
        <v>0</v>
      </c>
      <c r="E162" s="11"/>
      <c r="F162" s="13">
        <f>IF(OR(E162="TAK",E162="NIE DOTYCZY"),1,0)</f>
        <v>0</v>
      </c>
      <c r="G162" s="3"/>
      <c r="H162" s="4">
        <f>IF(OR(G162="TAK",G162="NIE DOTYCZY"),1,0)</f>
        <v>0</v>
      </c>
      <c r="I162" s="14"/>
      <c r="J162" s="13">
        <f>IF(OR(I162="TAK",I162="NIE DOTYCZY"),1,0)</f>
        <v>0</v>
      </c>
    </row>
    <row r="163" spans="1:10" x14ac:dyDescent="0.25">
      <c r="A163" s="9">
        <v>2</v>
      </c>
      <c r="B163" s="241" t="s">
        <v>74</v>
      </c>
      <c r="C163" s="238" t="s">
        <v>299</v>
      </c>
      <c r="D163" s="239">
        <v>0</v>
      </c>
      <c r="E163" s="242" t="s">
        <v>299</v>
      </c>
      <c r="F163" s="239">
        <v>0</v>
      </c>
      <c r="G163" s="238" t="s">
        <v>299</v>
      </c>
      <c r="H163" s="239">
        <v>0</v>
      </c>
      <c r="I163" s="238" t="s">
        <v>299</v>
      </c>
      <c r="J163" s="239">
        <v>0</v>
      </c>
    </row>
    <row r="164" spans="1:10" x14ac:dyDescent="0.25">
      <c r="A164" s="9">
        <v>3</v>
      </c>
      <c r="B164" s="241" t="s">
        <v>78</v>
      </c>
      <c r="C164" s="238" t="s">
        <v>299</v>
      </c>
      <c r="D164" s="239">
        <v>0</v>
      </c>
      <c r="E164" s="242" t="s">
        <v>299</v>
      </c>
      <c r="F164" s="239">
        <v>0</v>
      </c>
      <c r="G164" s="238" t="s">
        <v>299</v>
      </c>
      <c r="H164" s="239">
        <v>0</v>
      </c>
      <c r="I164" s="238" t="s">
        <v>299</v>
      </c>
      <c r="J164" s="239">
        <v>0</v>
      </c>
    </row>
    <row r="165" spans="1:10" x14ac:dyDescent="0.25">
      <c r="A165" s="9">
        <v>4</v>
      </c>
      <c r="B165" s="5" t="s">
        <v>79</v>
      </c>
      <c r="C165" s="386"/>
      <c r="D165" s="4">
        <f t="shared" ref="D165:D167" si="60">IF(OR(C165="TAK",C165="NIE DOTYCZY"),1,0)</f>
        <v>0</v>
      </c>
      <c r="E165" s="12"/>
      <c r="F165" s="13">
        <f t="shared" ref="F165:F167" si="61">IF(OR(E165="TAK",E165="NIE DOTYCZY"),1,0)</f>
        <v>0</v>
      </c>
      <c r="G165" s="3"/>
      <c r="H165" s="4">
        <f t="shared" ref="H165:H167" si="62">IF(OR(G165="TAK",G165="NIE DOTYCZY"),1,0)</f>
        <v>0</v>
      </c>
      <c r="I165" s="14"/>
      <c r="J165" s="13">
        <f t="shared" ref="J165:J167" si="63">IF(OR(I165="TAK",I165="NIE DOTYCZY"),1,0)</f>
        <v>0</v>
      </c>
    </row>
    <row r="166" spans="1:10" x14ac:dyDescent="0.25">
      <c r="A166" s="9">
        <v>5</v>
      </c>
      <c r="B166" s="5" t="s">
        <v>80</v>
      </c>
      <c r="C166" s="386"/>
      <c r="D166" s="4">
        <f t="shared" si="60"/>
        <v>0</v>
      </c>
      <c r="E166" s="12"/>
      <c r="F166" s="13">
        <f t="shared" si="61"/>
        <v>0</v>
      </c>
      <c r="G166" s="3"/>
      <c r="H166" s="4">
        <f t="shared" si="62"/>
        <v>0</v>
      </c>
      <c r="I166" s="14"/>
      <c r="J166" s="13">
        <f t="shared" si="63"/>
        <v>0</v>
      </c>
    </row>
    <row r="167" spans="1:10" ht="30.75" thickBot="1" x14ac:dyDescent="0.3">
      <c r="A167" s="9">
        <v>6</v>
      </c>
      <c r="B167" s="6" t="s">
        <v>81</v>
      </c>
      <c r="C167" s="386"/>
      <c r="D167" s="4">
        <f t="shared" si="60"/>
        <v>0</v>
      </c>
      <c r="E167" s="12"/>
      <c r="F167" s="13">
        <f t="shared" si="61"/>
        <v>0</v>
      </c>
      <c r="G167" s="3"/>
      <c r="H167" s="4">
        <f t="shared" si="62"/>
        <v>0</v>
      </c>
      <c r="I167" s="14"/>
      <c r="J167" s="13">
        <f t="shared" si="63"/>
        <v>0</v>
      </c>
    </row>
    <row r="168" spans="1:10" ht="18" customHeight="1" thickBot="1" x14ac:dyDescent="0.3">
      <c r="A168" s="410" t="s">
        <v>2</v>
      </c>
      <c r="B168" s="411"/>
      <c r="C168" s="422">
        <f>SUM(D162:D167)</f>
        <v>0</v>
      </c>
      <c r="D168" s="423"/>
      <c r="E168" s="424">
        <f>SUM(F162:F167)</f>
        <v>0</v>
      </c>
      <c r="F168" s="423"/>
      <c r="G168" s="424">
        <f>SUM(H162:H167)</f>
        <v>0</v>
      </c>
      <c r="H168" s="423"/>
      <c r="I168" s="424">
        <f>SUM(J162:J167)</f>
        <v>0</v>
      </c>
      <c r="J168" s="423"/>
    </row>
    <row r="169" spans="1:10" ht="18" customHeight="1" thickBot="1" x14ac:dyDescent="0.3">
      <c r="A169" s="412"/>
      <c r="B169" s="413"/>
      <c r="C169" s="215"/>
      <c r="D169" s="219">
        <f>C168/4</f>
        <v>0</v>
      </c>
      <c r="E169" s="220"/>
      <c r="F169" s="219">
        <f>E168/4</f>
        <v>0</v>
      </c>
      <c r="G169" s="220"/>
      <c r="H169" s="219">
        <f>G168/4</f>
        <v>0</v>
      </c>
      <c r="I169" s="220"/>
      <c r="J169" s="219">
        <f>I168/4</f>
        <v>0</v>
      </c>
    </row>
    <row r="170" spans="1:10" ht="15" customHeight="1" thickBot="1" x14ac:dyDescent="0.3">
      <c r="A170" s="414" t="s">
        <v>289</v>
      </c>
      <c r="B170" s="415"/>
      <c r="C170" s="416" t="str">
        <f>IF(D169=0%,"0",IF(D169&lt;=50%,"1",IF(D169&lt;=99%,"2",IF(D169=100%,"3",""))))</f>
        <v>0</v>
      </c>
      <c r="D170" s="417"/>
      <c r="E170" s="416" t="str">
        <f t="shared" ref="E170" si="64">IF(F169=0%,"0",IF(F169&lt;=50%,"1",IF(F169&lt;=99%,"2",IF(F169=100%,"3",""))))</f>
        <v>0</v>
      </c>
      <c r="F170" s="417"/>
      <c r="G170" s="416" t="str">
        <f t="shared" ref="G170" si="65">IF(H169=0%,"0",IF(H169&lt;=50%,"1",IF(H169&lt;=99%,"2",IF(H169=100%,"3",""))))</f>
        <v>0</v>
      </c>
      <c r="H170" s="417"/>
      <c r="I170" s="416" t="str">
        <f t="shared" ref="I170" si="66">IF(J169=0%,"0",IF(J169&lt;=50%,"1",IF(J169&lt;=99%,"2",IF(J169=100%,"3",""))))</f>
        <v>0</v>
      </c>
      <c r="J170" s="417"/>
    </row>
    <row r="171" spans="1:10" ht="15.75" thickBot="1" x14ac:dyDescent="0.3"/>
    <row r="172" spans="1:10" ht="19.5" thickBot="1" x14ac:dyDescent="0.35">
      <c r="A172" s="438" t="s">
        <v>82</v>
      </c>
      <c r="B172" s="439"/>
      <c r="C172" s="439"/>
      <c r="D172" s="439"/>
      <c r="E172" s="439"/>
      <c r="F172" s="439"/>
      <c r="G172" s="439"/>
      <c r="H172" s="439"/>
      <c r="I172" s="439"/>
      <c r="J172" s="440"/>
    </row>
    <row r="173" spans="1:10" ht="30" customHeight="1" thickBot="1" x14ac:dyDescent="0.3">
      <c r="A173" s="448" t="s">
        <v>0</v>
      </c>
      <c r="B173" s="449" t="s">
        <v>1</v>
      </c>
      <c r="C173" s="427" t="s">
        <v>306</v>
      </c>
      <c r="D173" s="428"/>
      <c r="E173" s="428"/>
      <c r="F173" s="428"/>
      <c r="G173" s="428"/>
      <c r="H173" s="428"/>
      <c r="I173" s="428"/>
      <c r="J173" s="429"/>
    </row>
    <row r="174" spans="1:10" ht="91.5" customHeight="1" thickBot="1" x14ac:dyDescent="0.3">
      <c r="A174" s="419"/>
      <c r="B174" s="421"/>
      <c r="C174" s="430" t="str">
        <f>'Dane podstawowe'!C19</f>
        <v>…............................................................................................................................................................</v>
      </c>
      <c r="D174" s="431"/>
      <c r="E174" s="432" t="str">
        <f>'Dane podstawowe'!C20</f>
        <v>…............................................................................................................................................................</v>
      </c>
      <c r="F174" s="433"/>
      <c r="G174" s="430" t="str">
        <f>'Dane podstawowe'!C21</f>
        <v>…............................................................................................................................................................</v>
      </c>
      <c r="H174" s="431"/>
      <c r="I174" s="434" t="str">
        <f>'Dane podstawowe'!C22</f>
        <v>…............................................................................................................................................................</v>
      </c>
      <c r="J174" s="433"/>
    </row>
    <row r="175" spans="1:10" x14ac:dyDescent="0.25">
      <c r="A175" s="8">
        <v>1</v>
      </c>
      <c r="B175" s="2" t="s">
        <v>73</v>
      </c>
      <c r="C175" s="386"/>
      <c r="D175" s="4">
        <f>IF(OR(C175="TAK",C175="NIE DOTYCZY"),1,0)</f>
        <v>0</v>
      </c>
      <c r="E175" s="11"/>
      <c r="F175" s="13">
        <f>IF(OR(E175="TAK",E175="NIE DOTYCZY"),1,0)</f>
        <v>0</v>
      </c>
      <c r="G175" s="3"/>
      <c r="H175" s="4">
        <f>IF(OR(G175="TAK",G175="NIE DOTYCZY"),1,0)</f>
        <v>0</v>
      </c>
      <c r="I175" s="14"/>
      <c r="J175" s="13">
        <f>IF(OR(I175="TAK",I175="NIE DOTYCZY"),1,0)</f>
        <v>0</v>
      </c>
    </row>
    <row r="176" spans="1:10" x14ac:dyDescent="0.25">
      <c r="A176" s="9">
        <v>2</v>
      </c>
      <c r="B176" s="241" t="s">
        <v>74</v>
      </c>
      <c r="C176" s="238" t="s">
        <v>299</v>
      </c>
      <c r="D176" s="239">
        <v>0</v>
      </c>
      <c r="E176" s="242" t="s">
        <v>299</v>
      </c>
      <c r="F176" s="239">
        <v>0</v>
      </c>
      <c r="G176" s="238" t="s">
        <v>299</v>
      </c>
      <c r="H176" s="239">
        <v>0</v>
      </c>
      <c r="I176" s="238" t="s">
        <v>299</v>
      </c>
      <c r="J176" s="239">
        <v>0</v>
      </c>
    </row>
    <row r="177" spans="1:10" ht="30.75" thickBot="1" x14ac:dyDescent="0.3">
      <c r="A177" s="9">
        <v>3</v>
      </c>
      <c r="B177" s="6" t="s">
        <v>81</v>
      </c>
      <c r="C177" s="386"/>
      <c r="D177" s="4">
        <f t="shared" ref="D177" si="67">IF(OR(C177="TAK",C177="NIE DOTYCZY"),1,0)</f>
        <v>0</v>
      </c>
      <c r="E177" s="12"/>
      <c r="F177" s="13">
        <f t="shared" ref="F177" si="68">IF(OR(E177="TAK",E177="NIE DOTYCZY"),1,0)</f>
        <v>0</v>
      </c>
      <c r="G177" s="3"/>
      <c r="H177" s="4">
        <f t="shared" ref="H177" si="69">IF(OR(G177="TAK",G177="NIE DOTYCZY"),1,0)</f>
        <v>0</v>
      </c>
      <c r="I177" s="14"/>
      <c r="J177" s="13">
        <f t="shared" ref="J177" si="70">IF(OR(I177="TAK",I177="NIE DOTYCZY"),1,0)</f>
        <v>0</v>
      </c>
    </row>
    <row r="178" spans="1:10" ht="18" customHeight="1" thickBot="1" x14ac:dyDescent="0.3">
      <c r="A178" s="410" t="s">
        <v>2</v>
      </c>
      <c r="B178" s="411"/>
      <c r="C178" s="422">
        <f>SUM(D175:D177)</f>
        <v>0</v>
      </c>
      <c r="D178" s="423"/>
      <c r="E178" s="424">
        <f>SUM(F175:F177)</f>
        <v>0</v>
      </c>
      <c r="F178" s="423"/>
      <c r="G178" s="424">
        <f>SUM(H175:H177)</f>
        <v>0</v>
      </c>
      <c r="H178" s="423"/>
      <c r="I178" s="424">
        <f>SUM(J175:J177)</f>
        <v>0</v>
      </c>
      <c r="J178" s="423"/>
    </row>
    <row r="179" spans="1:10" ht="18" customHeight="1" thickBot="1" x14ac:dyDescent="0.3">
      <c r="A179" s="412"/>
      <c r="B179" s="413"/>
      <c r="C179" s="220"/>
      <c r="D179" s="219">
        <f>C178/2</f>
        <v>0</v>
      </c>
      <c r="E179" s="220"/>
      <c r="F179" s="219">
        <f>E178/2</f>
        <v>0</v>
      </c>
      <c r="G179" s="220"/>
      <c r="H179" s="219">
        <f>G178/2</f>
        <v>0</v>
      </c>
      <c r="I179" s="220"/>
      <c r="J179" s="219">
        <f>I178/2</f>
        <v>0</v>
      </c>
    </row>
    <row r="180" spans="1:10" ht="15" customHeight="1" thickBot="1" x14ac:dyDescent="0.3">
      <c r="A180" s="414" t="s">
        <v>289</v>
      </c>
      <c r="B180" s="415"/>
      <c r="C180" s="416" t="str">
        <f>IF(D179=0%,"0",IF(D179&lt;=50%,"1",IF(D179&lt;=99%,"2",IF(D179=100%,"3",""))))</f>
        <v>0</v>
      </c>
      <c r="D180" s="417"/>
      <c r="E180" s="416" t="str">
        <f t="shared" ref="E180" si="71">IF(F179=0%,"0",IF(F179&lt;=50%,"1",IF(F179&lt;=99%,"2",IF(F179=100%,"3",""))))</f>
        <v>0</v>
      </c>
      <c r="F180" s="417"/>
      <c r="G180" s="416" t="str">
        <f t="shared" ref="G180" si="72">IF(H179=0%,"0",IF(H179&lt;=50%,"1",IF(H179&lt;=99%,"2",IF(H179=100%,"3",""))))</f>
        <v>0</v>
      </c>
      <c r="H180" s="417"/>
      <c r="I180" s="416" t="str">
        <f t="shared" ref="I180" si="73">IF(J179=0%,"0",IF(J179&lt;=50%,"1",IF(J179&lt;=99%,"2",IF(J179=100%,"3",""))))</f>
        <v>0</v>
      </c>
      <c r="J180" s="417"/>
    </row>
    <row r="181" spans="1:10" ht="15.75" thickBot="1" x14ac:dyDescent="0.3"/>
    <row r="182" spans="1:10" ht="19.5" thickBot="1" x14ac:dyDescent="0.35">
      <c r="A182" s="438" t="s">
        <v>83</v>
      </c>
      <c r="B182" s="439"/>
      <c r="C182" s="439"/>
      <c r="D182" s="439"/>
      <c r="E182" s="439"/>
      <c r="F182" s="439"/>
      <c r="G182" s="439"/>
      <c r="H182" s="439"/>
      <c r="I182" s="439"/>
      <c r="J182" s="440"/>
    </row>
    <row r="183" spans="1:10" ht="47.25" customHeight="1" thickBot="1" x14ac:dyDescent="0.3">
      <c r="A183" s="448" t="s">
        <v>0</v>
      </c>
      <c r="B183" s="449" t="s">
        <v>1</v>
      </c>
      <c r="C183" s="441" t="s">
        <v>307</v>
      </c>
      <c r="D183" s="442"/>
      <c r="E183" s="442"/>
      <c r="F183" s="442"/>
      <c r="G183" s="442"/>
      <c r="H183" s="442"/>
      <c r="I183" s="442"/>
      <c r="J183" s="443"/>
    </row>
    <row r="184" spans="1:10" ht="91.5" customHeight="1" thickBot="1" x14ac:dyDescent="0.3">
      <c r="A184" s="419"/>
      <c r="B184" s="421"/>
      <c r="C184" s="430" t="str">
        <f>'Dane podstawowe'!C19</f>
        <v>…............................................................................................................................................................</v>
      </c>
      <c r="D184" s="431"/>
      <c r="E184" s="450" t="str">
        <f>'Dane podstawowe'!C20</f>
        <v>…............................................................................................................................................................</v>
      </c>
      <c r="F184" s="451"/>
      <c r="G184" s="430" t="str">
        <f>'Dane podstawowe'!C21</f>
        <v>…............................................................................................................................................................</v>
      </c>
      <c r="H184" s="431"/>
      <c r="I184" s="434" t="str">
        <f>'Dane podstawowe'!C22</f>
        <v>…............................................................................................................................................................</v>
      </c>
      <c r="J184" s="433"/>
    </row>
    <row r="185" spans="1:10" x14ac:dyDescent="0.25">
      <c r="A185" s="8">
        <v>1</v>
      </c>
      <c r="B185" s="237" t="s">
        <v>84</v>
      </c>
      <c r="C185" s="238" t="s">
        <v>299</v>
      </c>
      <c r="D185" s="245">
        <v>0</v>
      </c>
      <c r="E185" s="240" t="s">
        <v>299</v>
      </c>
      <c r="F185" s="246">
        <v>0</v>
      </c>
      <c r="G185" s="244" t="s">
        <v>299</v>
      </c>
      <c r="H185" s="239">
        <v>0</v>
      </c>
      <c r="I185" s="238" t="s">
        <v>299</v>
      </c>
      <c r="J185" s="239">
        <v>0</v>
      </c>
    </row>
    <row r="186" spans="1:10" x14ac:dyDescent="0.25">
      <c r="A186" s="9">
        <v>2</v>
      </c>
      <c r="B186" s="5" t="s">
        <v>85</v>
      </c>
      <c r="C186" s="3"/>
      <c r="D186" s="227">
        <f t="shared" ref="D186:D205" si="74">IF(C186="TAK",1,0)</f>
        <v>0</v>
      </c>
      <c r="E186" s="12"/>
      <c r="F186" s="231">
        <f t="shared" ref="F186:F205" si="75">IF(E186="TAK",1,0)</f>
        <v>0</v>
      </c>
      <c r="G186" s="230"/>
      <c r="H186" s="4">
        <f>IF(G186="TAK",1,0)</f>
        <v>0</v>
      </c>
      <c r="I186" s="14"/>
      <c r="J186" s="13">
        <f t="shared" ref="J186:J205" si="76">IF(I186="TAK",1,0)</f>
        <v>0</v>
      </c>
    </row>
    <row r="187" spans="1:10" x14ac:dyDescent="0.25">
      <c r="A187" s="9">
        <v>3</v>
      </c>
      <c r="B187" s="5" t="s">
        <v>86</v>
      </c>
      <c r="C187" s="3"/>
      <c r="D187" s="227">
        <f t="shared" si="74"/>
        <v>0</v>
      </c>
      <c r="E187" s="12"/>
      <c r="F187" s="231">
        <f t="shared" si="75"/>
        <v>0</v>
      </c>
      <c r="G187" s="230"/>
      <c r="H187" s="4">
        <f t="shared" ref="H187:H205" si="77">IF(G187="TAK",1,0)</f>
        <v>0</v>
      </c>
      <c r="I187" s="14"/>
      <c r="J187" s="13">
        <f t="shared" si="76"/>
        <v>0</v>
      </c>
    </row>
    <row r="188" spans="1:10" x14ac:dyDescent="0.25">
      <c r="A188" s="9">
        <v>4</v>
      </c>
      <c r="B188" s="5" t="s">
        <v>87</v>
      </c>
      <c r="C188" s="3"/>
      <c r="D188" s="227">
        <f t="shared" si="74"/>
        <v>0</v>
      </c>
      <c r="E188" s="12"/>
      <c r="F188" s="231">
        <f t="shared" si="75"/>
        <v>0</v>
      </c>
      <c r="G188" s="230"/>
      <c r="H188" s="4">
        <f t="shared" si="77"/>
        <v>0</v>
      </c>
      <c r="I188" s="14"/>
      <c r="J188" s="13">
        <f t="shared" si="76"/>
        <v>0</v>
      </c>
    </row>
    <row r="189" spans="1:10" x14ac:dyDescent="0.25">
      <c r="A189" s="9">
        <v>5</v>
      </c>
      <c r="B189" s="5" t="s">
        <v>88</v>
      </c>
      <c r="C189" s="3"/>
      <c r="D189" s="227">
        <f t="shared" si="74"/>
        <v>0</v>
      </c>
      <c r="E189" s="12"/>
      <c r="F189" s="231">
        <f t="shared" si="75"/>
        <v>0</v>
      </c>
      <c r="G189" s="230"/>
      <c r="H189" s="4">
        <f t="shared" si="77"/>
        <v>0</v>
      </c>
      <c r="I189" s="14"/>
      <c r="J189" s="13">
        <f t="shared" si="76"/>
        <v>0</v>
      </c>
    </row>
    <row r="190" spans="1:10" x14ac:dyDescent="0.25">
      <c r="A190" s="9">
        <v>6</v>
      </c>
      <c r="B190" s="5" t="s">
        <v>89</v>
      </c>
      <c r="C190" s="3"/>
      <c r="D190" s="227">
        <f t="shared" si="74"/>
        <v>0</v>
      </c>
      <c r="E190" s="12"/>
      <c r="F190" s="231">
        <f t="shared" si="75"/>
        <v>0</v>
      </c>
      <c r="G190" s="230"/>
      <c r="H190" s="4">
        <f t="shared" si="77"/>
        <v>0</v>
      </c>
      <c r="I190" s="14"/>
      <c r="J190" s="13">
        <f t="shared" si="76"/>
        <v>0</v>
      </c>
    </row>
    <row r="191" spans="1:10" x14ac:dyDescent="0.25">
      <c r="A191" s="9">
        <v>7</v>
      </c>
      <c r="B191" s="5" t="s">
        <v>90</v>
      </c>
      <c r="C191" s="3"/>
      <c r="D191" s="227">
        <f t="shared" si="74"/>
        <v>0</v>
      </c>
      <c r="E191" s="12"/>
      <c r="F191" s="231">
        <f t="shared" si="75"/>
        <v>0</v>
      </c>
      <c r="G191" s="230"/>
      <c r="H191" s="4">
        <f t="shared" si="77"/>
        <v>0</v>
      </c>
      <c r="I191" s="14"/>
      <c r="J191" s="13">
        <f t="shared" si="76"/>
        <v>0</v>
      </c>
    </row>
    <row r="192" spans="1:10" x14ac:dyDescent="0.25">
      <c r="A192" s="9">
        <v>8</v>
      </c>
      <c r="B192" s="6" t="s">
        <v>91</v>
      </c>
      <c r="C192" s="3"/>
      <c r="D192" s="227">
        <f t="shared" si="74"/>
        <v>0</v>
      </c>
      <c r="E192" s="12"/>
      <c r="F192" s="231">
        <f t="shared" si="75"/>
        <v>0</v>
      </c>
      <c r="G192" s="230"/>
      <c r="H192" s="4">
        <f t="shared" si="77"/>
        <v>0</v>
      </c>
      <c r="I192" s="14"/>
      <c r="J192" s="13">
        <f t="shared" si="76"/>
        <v>0</v>
      </c>
    </row>
    <row r="193" spans="1:10" x14ac:dyDescent="0.25">
      <c r="A193" s="9">
        <v>9</v>
      </c>
      <c r="B193" s="5" t="s">
        <v>92</v>
      </c>
      <c r="C193" s="3"/>
      <c r="D193" s="227">
        <f t="shared" si="74"/>
        <v>0</v>
      </c>
      <c r="E193" s="12"/>
      <c r="F193" s="231">
        <f t="shared" si="75"/>
        <v>0</v>
      </c>
      <c r="G193" s="230"/>
      <c r="H193" s="4">
        <f t="shared" si="77"/>
        <v>0</v>
      </c>
      <c r="I193" s="14"/>
      <c r="J193" s="13">
        <f t="shared" si="76"/>
        <v>0</v>
      </c>
    </row>
    <row r="194" spans="1:10" x14ac:dyDescent="0.25">
      <c r="A194" s="9">
        <v>10</v>
      </c>
      <c r="B194" s="5" t="s">
        <v>93</v>
      </c>
      <c r="C194" s="3"/>
      <c r="D194" s="227">
        <f t="shared" si="74"/>
        <v>0</v>
      </c>
      <c r="E194" s="12"/>
      <c r="F194" s="231">
        <f t="shared" si="75"/>
        <v>0</v>
      </c>
      <c r="G194" s="230"/>
      <c r="H194" s="4">
        <f t="shared" si="77"/>
        <v>0</v>
      </c>
      <c r="I194" s="14"/>
      <c r="J194" s="13">
        <f t="shared" si="76"/>
        <v>0</v>
      </c>
    </row>
    <row r="195" spans="1:10" x14ac:dyDescent="0.25">
      <c r="A195" s="9">
        <v>11</v>
      </c>
      <c r="B195" s="17" t="s">
        <v>94</v>
      </c>
      <c r="C195" s="3"/>
      <c r="D195" s="227">
        <f t="shared" si="74"/>
        <v>0</v>
      </c>
      <c r="E195" s="12"/>
      <c r="F195" s="231">
        <f t="shared" si="75"/>
        <v>0</v>
      </c>
      <c r="G195" s="230"/>
      <c r="H195" s="4">
        <f t="shared" si="77"/>
        <v>0</v>
      </c>
      <c r="I195" s="14"/>
      <c r="J195" s="13">
        <f t="shared" si="76"/>
        <v>0</v>
      </c>
    </row>
    <row r="196" spans="1:10" x14ac:dyDescent="0.25">
      <c r="A196" s="9">
        <v>12</v>
      </c>
      <c r="B196" s="17" t="s">
        <v>95</v>
      </c>
      <c r="C196" s="3"/>
      <c r="D196" s="227">
        <f t="shared" si="74"/>
        <v>0</v>
      </c>
      <c r="E196" s="12"/>
      <c r="F196" s="231">
        <f t="shared" si="75"/>
        <v>0</v>
      </c>
      <c r="G196" s="230"/>
      <c r="H196" s="4">
        <f t="shared" si="77"/>
        <v>0</v>
      </c>
      <c r="I196" s="14"/>
      <c r="J196" s="13">
        <f t="shared" si="76"/>
        <v>0</v>
      </c>
    </row>
    <row r="197" spans="1:10" x14ac:dyDescent="0.25">
      <c r="A197" s="9">
        <v>13</v>
      </c>
      <c r="B197" s="17" t="s">
        <v>96</v>
      </c>
      <c r="C197" s="3"/>
      <c r="D197" s="227">
        <f t="shared" si="74"/>
        <v>0</v>
      </c>
      <c r="E197" s="12"/>
      <c r="F197" s="231">
        <f t="shared" si="75"/>
        <v>0</v>
      </c>
      <c r="G197" s="230"/>
      <c r="H197" s="4">
        <f t="shared" si="77"/>
        <v>0</v>
      </c>
      <c r="I197" s="14"/>
      <c r="J197" s="13">
        <f t="shared" si="76"/>
        <v>0</v>
      </c>
    </row>
    <row r="198" spans="1:10" x14ac:dyDescent="0.25">
      <c r="A198" s="9">
        <v>14</v>
      </c>
      <c r="B198" s="17" t="s">
        <v>97</v>
      </c>
      <c r="C198" s="3"/>
      <c r="D198" s="227">
        <f t="shared" si="74"/>
        <v>0</v>
      </c>
      <c r="E198" s="12"/>
      <c r="F198" s="231">
        <f t="shared" si="75"/>
        <v>0</v>
      </c>
      <c r="G198" s="230"/>
      <c r="H198" s="4">
        <f t="shared" si="77"/>
        <v>0</v>
      </c>
      <c r="I198" s="14"/>
      <c r="J198" s="13">
        <f t="shared" si="76"/>
        <v>0</v>
      </c>
    </row>
    <row r="199" spans="1:10" x14ac:dyDescent="0.25">
      <c r="A199" s="9">
        <v>15</v>
      </c>
      <c r="B199" s="17" t="s">
        <v>98</v>
      </c>
      <c r="C199" s="3"/>
      <c r="D199" s="227">
        <f t="shared" si="74"/>
        <v>0</v>
      </c>
      <c r="E199" s="12"/>
      <c r="F199" s="231">
        <f t="shared" si="75"/>
        <v>0</v>
      </c>
      <c r="G199" s="230"/>
      <c r="H199" s="4">
        <f t="shared" si="77"/>
        <v>0</v>
      </c>
      <c r="I199" s="14"/>
      <c r="J199" s="13">
        <f t="shared" si="76"/>
        <v>0</v>
      </c>
    </row>
    <row r="200" spans="1:10" x14ac:dyDescent="0.25">
      <c r="A200" s="9">
        <v>16</v>
      </c>
      <c r="B200" s="17" t="s">
        <v>99</v>
      </c>
      <c r="C200" s="3"/>
      <c r="D200" s="227">
        <f t="shared" si="74"/>
        <v>0</v>
      </c>
      <c r="E200" s="12"/>
      <c r="F200" s="231">
        <f t="shared" si="75"/>
        <v>0</v>
      </c>
      <c r="G200" s="230"/>
      <c r="H200" s="4">
        <f t="shared" si="77"/>
        <v>0</v>
      </c>
      <c r="I200" s="14"/>
      <c r="J200" s="13">
        <f t="shared" si="76"/>
        <v>0</v>
      </c>
    </row>
    <row r="201" spans="1:10" x14ac:dyDescent="0.25">
      <c r="A201" s="9">
        <v>17</v>
      </c>
      <c r="B201" s="17" t="s">
        <v>100</v>
      </c>
      <c r="C201" s="3"/>
      <c r="D201" s="227">
        <f t="shared" si="74"/>
        <v>0</v>
      </c>
      <c r="E201" s="12"/>
      <c r="F201" s="231">
        <f t="shared" si="75"/>
        <v>0</v>
      </c>
      <c r="G201" s="230"/>
      <c r="H201" s="4">
        <f t="shared" si="77"/>
        <v>0</v>
      </c>
      <c r="I201" s="14"/>
      <c r="J201" s="13">
        <f t="shared" si="76"/>
        <v>0</v>
      </c>
    </row>
    <row r="202" spans="1:10" x14ac:dyDescent="0.25">
      <c r="A202" s="9">
        <v>18</v>
      </c>
      <c r="B202" s="17" t="s">
        <v>101</v>
      </c>
      <c r="C202" s="3"/>
      <c r="D202" s="227">
        <f t="shared" si="74"/>
        <v>0</v>
      </c>
      <c r="E202" s="12"/>
      <c r="F202" s="231">
        <f t="shared" si="75"/>
        <v>0</v>
      </c>
      <c r="G202" s="230"/>
      <c r="H202" s="4">
        <f t="shared" si="77"/>
        <v>0</v>
      </c>
      <c r="I202" s="14"/>
      <c r="J202" s="13">
        <f t="shared" si="76"/>
        <v>0</v>
      </c>
    </row>
    <row r="203" spans="1:10" x14ac:dyDescent="0.25">
      <c r="A203" s="9">
        <v>19</v>
      </c>
      <c r="B203" s="17" t="s">
        <v>102</v>
      </c>
      <c r="C203" s="3"/>
      <c r="D203" s="227">
        <f>IF(C203="TAK",1,0)</f>
        <v>0</v>
      </c>
      <c r="E203" s="12"/>
      <c r="F203" s="231">
        <f t="shared" si="75"/>
        <v>0</v>
      </c>
      <c r="G203" s="230"/>
      <c r="H203" s="4">
        <f t="shared" si="77"/>
        <v>0</v>
      </c>
      <c r="I203" s="14"/>
      <c r="J203" s="13">
        <f t="shared" si="76"/>
        <v>0</v>
      </c>
    </row>
    <row r="204" spans="1:10" x14ac:dyDescent="0.25">
      <c r="A204" s="9">
        <v>20</v>
      </c>
      <c r="B204" s="17" t="s">
        <v>103</v>
      </c>
      <c r="C204" s="3"/>
      <c r="D204" s="227">
        <f>IF(C204="TAK",1,0)</f>
        <v>0</v>
      </c>
      <c r="E204" s="12"/>
      <c r="F204" s="231">
        <f t="shared" si="75"/>
        <v>0</v>
      </c>
      <c r="G204" s="230"/>
      <c r="H204" s="4">
        <f t="shared" si="77"/>
        <v>0</v>
      </c>
      <c r="I204" s="14"/>
      <c r="J204" s="13">
        <f t="shared" si="76"/>
        <v>0</v>
      </c>
    </row>
    <row r="205" spans="1:10" ht="15.75" thickBot="1" x14ac:dyDescent="0.3">
      <c r="A205" s="9">
        <v>21</v>
      </c>
      <c r="B205" s="7" t="s">
        <v>104</v>
      </c>
      <c r="C205" s="3"/>
      <c r="D205" s="227">
        <f t="shared" si="74"/>
        <v>0</v>
      </c>
      <c r="E205" s="229"/>
      <c r="F205" s="232">
        <f t="shared" si="75"/>
        <v>0</v>
      </c>
      <c r="G205" s="230"/>
      <c r="H205" s="4">
        <f t="shared" si="77"/>
        <v>0</v>
      </c>
      <c r="I205" s="14"/>
      <c r="J205" s="13">
        <f t="shared" si="76"/>
        <v>0</v>
      </c>
    </row>
    <row r="206" spans="1:10" ht="18" customHeight="1" thickBot="1" x14ac:dyDescent="0.3">
      <c r="A206" s="410" t="s">
        <v>2</v>
      </c>
      <c r="B206" s="411"/>
      <c r="C206" s="422">
        <f>SUM(D185:D205)</f>
        <v>0</v>
      </c>
      <c r="D206" s="423"/>
      <c r="E206" s="425">
        <f>SUM(F185:F205)</f>
        <v>0</v>
      </c>
      <c r="F206" s="426"/>
      <c r="G206" s="424">
        <f>SUM(H185:H205)</f>
        <v>0</v>
      </c>
      <c r="H206" s="423"/>
      <c r="I206" s="424">
        <f>SUM(J185:J205)</f>
        <v>0</v>
      </c>
      <c r="J206" s="423"/>
    </row>
    <row r="207" spans="1:10" ht="18" customHeight="1" thickBot="1" x14ac:dyDescent="0.3">
      <c r="A207" s="412"/>
      <c r="B207" s="413"/>
      <c r="C207" s="215"/>
      <c r="D207" s="219">
        <f>C206/20</f>
        <v>0</v>
      </c>
      <c r="E207" s="220"/>
      <c r="F207" s="219">
        <f>E206/20</f>
        <v>0</v>
      </c>
      <c r="G207" s="220"/>
      <c r="H207" s="219">
        <f>G206/20</f>
        <v>0</v>
      </c>
      <c r="I207" s="220"/>
      <c r="J207" s="219">
        <f>I206/20</f>
        <v>0</v>
      </c>
    </row>
    <row r="208" spans="1:10" ht="15" customHeight="1" thickBot="1" x14ac:dyDescent="0.3">
      <c r="A208" s="414" t="s">
        <v>289</v>
      </c>
      <c r="B208" s="415"/>
      <c r="C208" s="416" t="str">
        <f>IF(D207=0%,"0",IF(D207&lt;=50%,"1",IF(D207&lt;=99%,"2",IF(D207=100%,"3",""))))</f>
        <v>0</v>
      </c>
      <c r="D208" s="417"/>
      <c r="E208" s="416" t="str">
        <f t="shared" ref="E208" si="78">IF(F207=0%,"0",IF(F207&lt;=50%,"1",IF(F207&lt;=99%,"2",IF(F207=100%,"3",""))))</f>
        <v>0</v>
      </c>
      <c r="F208" s="417"/>
      <c r="G208" s="416" t="str">
        <f t="shared" ref="G208" si="79">IF(H207=0%,"0",IF(H207&lt;=50%,"1",IF(H207&lt;=99%,"2",IF(H207=100%,"3",""))))</f>
        <v>0</v>
      </c>
      <c r="H208" s="417"/>
      <c r="I208" s="416" t="str">
        <f t="shared" ref="I208" si="80">IF(J207=0%,"0",IF(J207&lt;=50%,"1",IF(J207&lt;=99%,"2",IF(J207=100%,"3",""))))</f>
        <v>0</v>
      </c>
      <c r="J208" s="417"/>
    </row>
    <row r="210" spans="1:10" ht="15.75" thickBot="1" x14ac:dyDescent="0.3"/>
    <row r="211" spans="1:10" ht="21.75" thickBot="1" x14ac:dyDescent="0.4">
      <c r="A211" s="444" t="s">
        <v>276</v>
      </c>
      <c r="B211" s="445"/>
      <c r="C211" s="446">
        <f>C26+C67+C78+C93+C111+C121+C132+C157+C170+C180+C208+C147</f>
        <v>0</v>
      </c>
      <c r="D211" s="447"/>
      <c r="E211" s="446">
        <f>E26+E67+E78+E93+E111+E121+E132+E157+E170+E180+E208+E147</f>
        <v>0</v>
      </c>
      <c r="F211" s="447"/>
      <c r="G211" s="446">
        <f t="shared" ref="G211" si="81">G26+G67+G78+G93+G111+G121+G132+G157+G170+G180+G208+G147</f>
        <v>0</v>
      </c>
      <c r="H211" s="447"/>
      <c r="I211" s="446">
        <f t="shared" ref="I211" si="82">I26+I67+I78+I93+I111+I121+I132+I157+I170+I180+I208+I147</f>
        <v>0</v>
      </c>
      <c r="J211" s="447"/>
    </row>
    <row r="213" spans="1:10" x14ac:dyDescent="0.25">
      <c r="A213" s="1" t="s">
        <v>292</v>
      </c>
      <c r="B213" s="222" t="s">
        <v>293</v>
      </c>
    </row>
    <row r="214" spans="1:10" x14ac:dyDescent="0.25">
      <c r="A214" s="1" t="s">
        <v>300</v>
      </c>
      <c r="B214" s="222" t="s">
        <v>301</v>
      </c>
    </row>
    <row r="215" spans="1:10" x14ac:dyDescent="0.25">
      <c r="A215" s="1" t="s">
        <v>303</v>
      </c>
      <c r="B215" s="222" t="s">
        <v>304</v>
      </c>
    </row>
    <row r="216" spans="1:10" x14ac:dyDescent="0.25">
      <c r="A216" s="1" t="s">
        <v>311</v>
      </c>
      <c r="B216" s="222" t="s">
        <v>310</v>
      </c>
    </row>
    <row r="217" spans="1:10" x14ac:dyDescent="0.25">
      <c r="B217" s="222"/>
    </row>
    <row r="218" spans="1:10" x14ac:dyDescent="0.25">
      <c r="B218" s="453"/>
      <c r="C218" s="453"/>
      <c r="D218" s="453"/>
      <c r="E218" s="453"/>
      <c r="F218" s="453"/>
      <c r="G218" s="453"/>
      <c r="H218" s="453"/>
      <c r="I218" s="453"/>
      <c r="J218" s="453"/>
    </row>
  </sheetData>
  <sheetProtection algorithmName="SHA-512" hashValue="nKXrybmnsVim0RzqO8Qri2XrMNwraLH6o4gfqh20/0j99sfO6SGoXVTmcDf634+1CuR0UUytMY1yVjOnUxGZ9w==" saltValue="jk9jVoctthoITpbUe3cbyw==" spinCount="100000" sheet="1" objects="1" scenarios="1"/>
  <protectedRanges>
    <protectedRange sqref="C186:C205 E186:E205 G186:G205 I186:I205" name="Rozstęp12"/>
    <protectedRange sqref="C162 C165:C167 E162 E165:E167 G162 G165:G167 I162 I165:I167" name="Rozstęp10"/>
    <protectedRange sqref="C137:C139 C141:C144 E137:E139 E141:E144 G137:G139 G141:G144 I137:I139 I141:I144" name="Rozstęp8"/>
    <protectedRange sqref="C99 C101 C103:C108 E99 E101 E103:E108 G99 G101 G103:G108 I99 I101 I103:I108" name="Rozstęp5"/>
    <protectedRange sqref="C72:C75 E72:E75 G72:G75 I72:I75" name="Rozstęp3"/>
    <protectedRange sqref="C32:C33 C35:C46 E32:E33 E35:E46 G32:G33 G35:G46 I32:I33 I35:I46 C49:C53 E49:E53 G49:G53 I49:I53 C55:C64 E55:E64 G55:G64 I55:I64" name="Rozstęp2"/>
    <protectedRange sqref="C14:C16 E14:E16 G14:G16 I14:I16 C18:C23 E18:E23 G18:G23 I18:I23" name="Rozstęp1"/>
    <protectedRange sqref="C88 C90 E88 E90 G88 G90 I88 I90 C83:C86 E83:E86 G83:G86 I83:I86" name="Rozstęp4"/>
    <protectedRange sqref="C116:C118 E116:E118 G116:G118 I116:I118" name="Rozstęp6"/>
    <protectedRange sqref="C126:C129 E126:E129 G126:G129 I126:I129" name="Rozstęp7"/>
    <protectedRange sqref="C152 C154 E152 E154 G152 G154 I152 I154" name="Rozstęp9"/>
    <protectedRange sqref="C175 C177 E175 E177 G175 G177 I175 I177" name="Rozstęp11"/>
  </protectedRanges>
  <mergeCells count="223">
    <mergeCell ref="A67:B67"/>
    <mergeCell ref="C67:D67"/>
    <mergeCell ref="A10:J10"/>
    <mergeCell ref="C65:D65"/>
    <mergeCell ref="E65:F65"/>
    <mergeCell ref="G65:H65"/>
    <mergeCell ref="I65:J65"/>
    <mergeCell ref="C24:D24"/>
    <mergeCell ref="G24:H24"/>
    <mergeCell ref="I24:J24"/>
    <mergeCell ref="E24:F24"/>
    <mergeCell ref="C29:J29"/>
    <mergeCell ref="A29:A30"/>
    <mergeCell ref="B29:B30"/>
    <mergeCell ref="C30:D30"/>
    <mergeCell ref="E30:F30"/>
    <mergeCell ref="G30:H30"/>
    <mergeCell ref="I30:J30"/>
    <mergeCell ref="A24:B25"/>
    <mergeCell ref="A26:B26"/>
    <mergeCell ref="C26:D26"/>
    <mergeCell ref="E26:F26"/>
    <mergeCell ref="G26:H26"/>
    <mergeCell ref="I26:J26"/>
    <mergeCell ref="A65:B66"/>
    <mergeCell ref="A76:B77"/>
    <mergeCell ref="B218:J218"/>
    <mergeCell ref="B11:B12"/>
    <mergeCell ref="A11:A12"/>
    <mergeCell ref="C12:D12"/>
    <mergeCell ref="C11:J11"/>
    <mergeCell ref="E12:F12"/>
    <mergeCell ref="G12:H12"/>
    <mergeCell ref="I12:J12"/>
    <mergeCell ref="A78:B78"/>
    <mergeCell ref="C78:D78"/>
    <mergeCell ref="E78:F78"/>
    <mergeCell ref="G78:H78"/>
    <mergeCell ref="I78:J78"/>
    <mergeCell ref="E76:F76"/>
    <mergeCell ref="G76:H76"/>
    <mergeCell ref="I76:J76"/>
    <mergeCell ref="A70:A71"/>
    <mergeCell ref="B70:B71"/>
    <mergeCell ref="C70:J70"/>
    <mergeCell ref="C71:D71"/>
    <mergeCell ref="E71:F71"/>
    <mergeCell ref="G71:H71"/>
    <mergeCell ref="I71:J71"/>
    <mergeCell ref="E67:F67"/>
    <mergeCell ref="G67:H67"/>
    <mergeCell ref="I67:J67"/>
    <mergeCell ref="C97:D97"/>
    <mergeCell ref="E97:F97"/>
    <mergeCell ref="G97:H97"/>
    <mergeCell ref="I97:J97"/>
    <mergeCell ref="C91:D91"/>
    <mergeCell ref="E91:F91"/>
    <mergeCell ref="G91:H91"/>
    <mergeCell ref="I91:J91"/>
    <mergeCell ref="C96:J96"/>
    <mergeCell ref="A114:A115"/>
    <mergeCell ref="B114:B115"/>
    <mergeCell ref="C114:J114"/>
    <mergeCell ref="C115:D115"/>
    <mergeCell ref="E115:F115"/>
    <mergeCell ref="G115:H115"/>
    <mergeCell ref="I115:J115"/>
    <mergeCell ref="G125:H125"/>
    <mergeCell ref="I125:J125"/>
    <mergeCell ref="C119:D119"/>
    <mergeCell ref="E145:F145"/>
    <mergeCell ref="G145:H145"/>
    <mergeCell ref="I145:J145"/>
    <mergeCell ref="A135:A136"/>
    <mergeCell ref="B135:B136"/>
    <mergeCell ref="C135:J135"/>
    <mergeCell ref="C136:D136"/>
    <mergeCell ref="E136:F136"/>
    <mergeCell ref="G136:H136"/>
    <mergeCell ref="I136:J136"/>
    <mergeCell ref="A160:A161"/>
    <mergeCell ref="B160:B161"/>
    <mergeCell ref="C160:J160"/>
    <mergeCell ref="C161:D161"/>
    <mergeCell ref="E161:F161"/>
    <mergeCell ref="G161:H161"/>
    <mergeCell ref="I161:J161"/>
    <mergeCell ref="A170:B170"/>
    <mergeCell ref="A168:B169"/>
    <mergeCell ref="C170:D170"/>
    <mergeCell ref="E170:F170"/>
    <mergeCell ref="G170:H170"/>
    <mergeCell ref="I170:J170"/>
    <mergeCell ref="A173:A174"/>
    <mergeCell ref="B173:B174"/>
    <mergeCell ref="C173:J173"/>
    <mergeCell ref="C174:D174"/>
    <mergeCell ref="E174:F174"/>
    <mergeCell ref="G174:H174"/>
    <mergeCell ref="I174:J174"/>
    <mergeCell ref="A172:J172"/>
    <mergeCell ref="C168:D168"/>
    <mergeCell ref="E168:F168"/>
    <mergeCell ref="G168:H168"/>
    <mergeCell ref="I168:J168"/>
    <mergeCell ref="A211:B211"/>
    <mergeCell ref="C211:D211"/>
    <mergeCell ref="E211:F211"/>
    <mergeCell ref="G211:H211"/>
    <mergeCell ref="I211:J211"/>
    <mergeCell ref="A28:J28"/>
    <mergeCell ref="A69:J69"/>
    <mergeCell ref="A80:J80"/>
    <mergeCell ref="A81:A82"/>
    <mergeCell ref="B81:B82"/>
    <mergeCell ref="C81:J81"/>
    <mergeCell ref="C82:D82"/>
    <mergeCell ref="E82:F82"/>
    <mergeCell ref="G82:H82"/>
    <mergeCell ref="I82:J82"/>
    <mergeCell ref="C76:D76"/>
    <mergeCell ref="C206:D206"/>
    <mergeCell ref="E206:F206"/>
    <mergeCell ref="G206:H206"/>
    <mergeCell ref="I206:J206"/>
    <mergeCell ref="A183:A184"/>
    <mergeCell ref="B183:B184"/>
    <mergeCell ref="C184:D184"/>
    <mergeCell ref="E184:F184"/>
    <mergeCell ref="A8:J8"/>
    <mergeCell ref="A134:J134"/>
    <mergeCell ref="A149:J149"/>
    <mergeCell ref="A159:J159"/>
    <mergeCell ref="I184:J184"/>
    <mergeCell ref="C183:J183"/>
    <mergeCell ref="C178:D178"/>
    <mergeCell ref="E178:F178"/>
    <mergeCell ref="G178:H178"/>
    <mergeCell ref="I178:J178"/>
    <mergeCell ref="A95:J95"/>
    <mergeCell ref="A113:J113"/>
    <mergeCell ref="A123:J123"/>
    <mergeCell ref="A124:A125"/>
    <mergeCell ref="B124:B125"/>
    <mergeCell ref="C124:J124"/>
    <mergeCell ref="C125:D125"/>
    <mergeCell ref="E125:F125"/>
    <mergeCell ref="C109:D109"/>
    <mergeCell ref="E109:F109"/>
    <mergeCell ref="G109:H109"/>
    <mergeCell ref="I109:J109"/>
    <mergeCell ref="G184:H184"/>
    <mergeCell ref="A182:J182"/>
    <mergeCell ref="A208:B208"/>
    <mergeCell ref="A206:B207"/>
    <mergeCell ref="C208:D208"/>
    <mergeCell ref="E208:F208"/>
    <mergeCell ref="G208:H208"/>
    <mergeCell ref="I208:J208"/>
    <mergeCell ref="A180:B180"/>
    <mergeCell ref="A178:B179"/>
    <mergeCell ref="C180:D180"/>
    <mergeCell ref="E180:F180"/>
    <mergeCell ref="G180:H180"/>
    <mergeCell ref="I180:J180"/>
    <mergeCell ref="A157:B157"/>
    <mergeCell ref="A155:B156"/>
    <mergeCell ref="C157:D157"/>
    <mergeCell ref="E157:F157"/>
    <mergeCell ref="G157:H157"/>
    <mergeCell ref="I157:J157"/>
    <mergeCell ref="A145:B146"/>
    <mergeCell ref="A147:B147"/>
    <mergeCell ref="C147:D147"/>
    <mergeCell ref="E147:F147"/>
    <mergeCell ref="G147:H147"/>
    <mergeCell ref="I147:J147"/>
    <mergeCell ref="C155:D155"/>
    <mergeCell ref="E155:F155"/>
    <mergeCell ref="G155:H155"/>
    <mergeCell ref="I155:J155"/>
    <mergeCell ref="A150:A151"/>
    <mergeCell ref="B150:B151"/>
    <mergeCell ref="C150:J150"/>
    <mergeCell ref="C151:D151"/>
    <mergeCell ref="E151:F151"/>
    <mergeCell ref="G151:H151"/>
    <mergeCell ref="I151:J151"/>
    <mergeCell ref="C145:D145"/>
    <mergeCell ref="A132:B132"/>
    <mergeCell ref="C132:D132"/>
    <mergeCell ref="E132:F132"/>
    <mergeCell ref="G132:H132"/>
    <mergeCell ref="I132:J132"/>
    <mergeCell ref="A119:B120"/>
    <mergeCell ref="A121:B121"/>
    <mergeCell ref="C121:D121"/>
    <mergeCell ref="E121:F121"/>
    <mergeCell ref="G121:H121"/>
    <mergeCell ref="I121:J121"/>
    <mergeCell ref="C130:D130"/>
    <mergeCell ref="E130:F130"/>
    <mergeCell ref="G130:H130"/>
    <mergeCell ref="I130:J130"/>
    <mergeCell ref="E119:F119"/>
    <mergeCell ref="G119:H119"/>
    <mergeCell ref="I119:J119"/>
    <mergeCell ref="A130:B131"/>
    <mergeCell ref="A109:B110"/>
    <mergeCell ref="A111:B111"/>
    <mergeCell ref="C111:D111"/>
    <mergeCell ref="E111:F111"/>
    <mergeCell ref="G111:H111"/>
    <mergeCell ref="I111:J111"/>
    <mergeCell ref="A91:B92"/>
    <mergeCell ref="A93:B93"/>
    <mergeCell ref="C93:D93"/>
    <mergeCell ref="E93:F93"/>
    <mergeCell ref="G93:H93"/>
    <mergeCell ref="I93:J93"/>
    <mergeCell ref="A96:A97"/>
    <mergeCell ref="B96:B97"/>
  </mergeCells>
  <dataValidations count="5">
    <dataValidation type="list" allowBlank="1" showInputMessage="1" showErrorMessage="1" sqref="G35:G43 E99 C103:C108 G55:G64 I55:I64 I142 G45:G46 I33 G33 E33 C33 G83:G85 I83:I85 E83:E85 G103:G108 E103:E108 C55:C64 G101 I103:I108 I101 C101 G129 E129 C83:C85 I129 C45:C46 C74:C75 C72 C154 C129 G154 E154 E101 I154 I99 I18:I20 I35:I43 C18:C20 G18:G20 E35:E43 E18:E20 C99 C35:C43 E45:E46 C49:C53 E55:E64 I49:I53 G49:G53 E49:E53 I45:I46 G99 E74:E75 I72 E72 G72 G74:G75 I74:I75 C142 E142 G142" xr:uid="{00000000-0002-0000-0100-000000000000}">
      <formula1>"TAK, NIE, NIE DOTYCZY"</formula1>
    </dataValidation>
    <dataValidation type="list" allowBlank="1" showInputMessage="1" showErrorMessage="1" sqref="E73 G73 I73 I186:I205 C116:C118 E116:E118 G116:G118 I116:I118 G186:G205 C186:C205 E186:E205 C73" xr:uid="{00000000-0002-0000-0100-000001000000}">
      <formula1>"TAK, NIE"</formula1>
    </dataValidation>
    <dataValidation type="list" allowBlank="1" showInputMessage="1" showErrorMessage="1" sqref="C14:C16" xr:uid="{00000000-0002-0000-0100-000002000000}">
      <formula1>"TAK, NIE, "</formula1>
    </dataValidation>
    <dataValidation type="list" allowBlank="1" showInputMessage="1" showErrorMessage="1" sqref="C21:C23 E14:E16 G14:G16 I14:I16 E21:E23 G21:G23 I21:I23 C32 E32 G32 I32 C86 C88 C90 E86 E88 E90 G86 G88 G90 I86 I88 I90 C126:C128 E126:E128 G126:G128 I126:I128 C137:C139 C141 C143:C144 E137:E139 E141 E143:E144 G137:G139 G141 G143:G144 I137:I139 I141 I143:I144 C137:C139 C141 C143:C144 E137:E139 E141 E143:E144 G137:G139 G141 G143:G144 I137:I139 I141 I143:I144 C152 E152 G152 I152 C152 E152 G152 I152 C162 C165:C167 E162 E165:E167 G162 G165:G167 I162 I165:I167 C162 C165:C167 E162 E165:E167 G162 G165:G167 I162 I165:I167 C175 C177 E175 E177 G175 G177 I175 I177 C175 C177 E175 E177 G175 G177 I175 I177" xr:uid="{00000000-0002-0000-0100-000003000000}">
      <formula1>"TAK, NIE,"</formula1>
    </dataValidation>
    <dataValidation type="list" allowBlank="1" showInputMessage="1" showErrorMessage="1" sqref="C44 E44 G44 I44" xr:uid="{00000000-0002-0000-0100-000004000000}">
      <formula1>"TAK, NIE DOTYCZY"</formula1>
    </dataValidation>
  </dataValidations>
  <pageMargins left="0.7" right="0.7" top="0.75" bottom="0.75" header="0.3" footer="0.3"/>
  <pageSetup paperSize="8" scale="85" fitToHeight="0" orientation="landscape" r:id="rId1"/>
  <rowBreaks count="5" manualBreakCount="5">
    <brk id="39" max="10" man="1"/>
    <brk id="80" max="10" man="1"/>
    <brk id="115" max="10" man="1"/>
    <brk id="150" max="10" man="1"/>
    <brk id="183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L122"/>
  <sheetViews>
    <sheetView view="pageBreakPreview" zoomScaleNormal="100" zoomScaleSheetLayoutView="100" workbookViewId="0"/>
  </sheetViews>
  <sheetFormatPr defaultRowHeight="15" x14ac:dyDescent="0.25"/>
  <cols>
    <col min="1" max="1" width="9.140625" style="1"/>
    <col min="2" max="2" width="114.140625" customWidth="1"/>
    <col min="3" max="3" width="12.7109375" customWidth="1"/>
    <col min="4" max="4" width="10.7109375" customWidth="1"/>
    <col min="5" max="5" width="12.7109375" customWidth="1"/>
    <col min="6" max="6" width="10.7109375" customWidth="1"/>
    <col min="7" max="7" width="12.7109375" customWidth="1"/>
    <col min="8" max="8" width="10.7109375" customWidth="1"/>
    <col min="9" max="9" width="12.7109375" customWidth="1"/>
    <col min="10" max="10" width="10.7109375" customWidth="1"/>
  </cols>
  <sheetData>
    <row r="5" spans="1:10" x14ac:dyDescent="0.25">
      <c r="B5" t="s">
        <v>580</v>
      </c>
    </row>
    <row r="6" spans="1:10" ht="15.75" thickBot="1" x14ac:dyDescent="0.3">
      <c r="B6" s="284" t="s">
        <v>342</v>
      </c>
    </row>
    <row r="7" spans="1:10" ht="21.75" customHeight="1" thickBot="1" x14ac:dyDescent="0.3">
      <c r="A7" s="467" t="s">
        <v>284</v>
      </c>
      <c r="B7" s="468"/>
      <c r="C7" s="468"/>
      <c r="D7" s="468"/>
      <c r="E7" s="468"/>
      <c r="F7" s="468"/>
      <c r="G7" s="468"/>
      <c r="H7" s="468"/>
      <c r="I7" s="468"/>
      <c r="J7" s="469"/>
    </row>
    <row r="8" spans="1:10" ht="15.75" thickBot="1" x14ac:dyDescent="0.3"/>
    <row r="9" spans="1:10" ht="19.5" thickBot="1" x14ac:dyDescent="0.35">
      <c r="A9" s="438" t="s">
        <v>106</v>
      </c>
      <c r="B9" s="439"/>
      <c r="C9" s="439"/>
      <c r="D9" s="439"/>
      <c r="E9" s="439"/>
      <c r="F9" s="439"/>
      <c r="G9" s="439"/>
      <c r="H9" s="439"/>
      <c r="I9" s="439"/>
      <c r="J9" s="440"/>
    </row>
    <row r="10" spans="1:10" ht="30" customHeight="1" thickBot="1" x14ac:dyDescent="0.3">
      <c r="A10" s="454" t="s">
        <v>0</v>
      </c>
      <c r="B10" s="454" t="s">
        <v>1</v>
      </c>
      <c r="C10" s="470" t="s">
        <v>306</v>
      </c>
      <c r="D10" s="471"/>
      <c r="E10" s="471"/>
      <c r="F10" s="471"/>
      <c r="G10" s="471"/>
      <c r="H10" s="471"/>
      <c r="I10" s="471"/>
      <c r="J10" s="472"/>
    </row>
    <row r="11" spans="1:10" ht="91.5" customHeight="1" thickBot="1" x14ac:dyDescent="0.3">
      <c r="A11" s="455"/>
      <c r="B11" s="455"/>
      <c r="C11" s="456" t="str">
        <f>'Dane podstawowe'!C19</f>
        <v>…............................................................................................................................................................</v>
      </c>
      <c r="D11" s="457"/>
      <c r="E11" s="458" t="str">
        <f>'Dane podstawowe'!C20</f>
        <v>…............................................................................................................................................................</v>
      </c>
      <c r="F11" s="459"/>
      <c r="G11" s="456" t="str">
        <f>'Dane podstawowe'!C21</f>
        <v>…............................................................................................................................................................</v>
      </c>
      <c r="H11" s="457"/>
      <c r="I11" s="458" t="str">
        <f>'Dane podstawowe'!C22</f>
        <v>…............................................................................................................................................................</v>
      </c>
      <c r="J11" s="459"/>
    </row>
    <row r="12" spans="1:10" ht="30" x14ac:dyDescent="0.25">
      <c r="A12" s="8">
        <v>1</v>
      </c>
      <c r="B12" s="2" t="s">
        <v>107</v>
      </c>
      <c r="C12" s="386"/>
      <c r="D12" s="4">
        <f>IF(OR(C12="TAK",C12="NIE DOTYCZY"),1,0)</f>
        <v>0</v>
      </c>
      <c r="E12" s="11"/>
      <c r="F12" s="13">
        <f>IF(OR(E12="TAK",E12="NIE DOTYCZY"),1,0)</f>
        <v>0</v>
      </c>
      <c r="G12" s="3"/>
      <c r="H12" s="4">
        <f>IF(OR(G12="TAK",G12="NIE DOTYCZY"),1,0)</f>
        <v>0</v>
      </c>
      <c r="I12" s="14"/>
      <c r="J12" s="13">
        <f>IF(OR(I12="TAK",I12="NIE DOTYCZY"),1,0)</f>
        <v>0</v>
      </c>
    </row>
    <row r="13" spans="1:10" ht="45" x14ac:dyDescent="0.25">
      <c r="A13" s="9">
        <v>2</v>
      </c>
      <c r="B13" s="6" t="s">
        <v>108</v>
      </c>
      <c r="C13" s="386"/>
      <c r="D13" s="4">
        <f t="shared" ref="D13:D18" si="0">IF(OR(C13="TAK",C13="NIE DOTYCZY"),1,0)</f>
        <v>0</v>
      </c>
      <c r="E13" s="12"/>
      <c r="F13" s="13">
        <f t="shared" ref="F13:F18" si="1">IF(OR(E13="TAK",E13="NIE DOTYCZY"),1,0)</f>
        <v>0</v>
      </c>
      <c r="G13" s="3"/>
      <c r="H13" s="4">
        <f t="shared" ref="H13:H18" si="2">IF(OR(G13="TAK",G13="NIE DOTYCZY"),1,0)</f>
        <v>0</v>
      </c>
      <c r="I13" s="14"/>
      <c r="J13" s="13">
        <f t="shared" ref="J13:J18" si="3">IF(OR(I13="TAK",I13="NIE DOTYCZY"),1,0)</f>
        <v>0</v>
      </c>
    </row>
    <row r="14" spans="1:10" ht="30" x14ac:dyDescent="0.25">
      <c r="A14" s="9">
        <v>3</v>
      </c>
      <c r="B14" s="6" t="s">
        <v>109</v>
      </c>
      <c r="C14" s="386"/>
      <c r="D14" s="4">
        <f t="shared" si="0"/>
        <v>0</v>
      </c>
      <c r="E14" s="12"/>
      <c r="F14" s="13">
        <f t="shared" si="1"/>
        <v>0</v>
      </c>
      <c r="G14" s="3"/>
      <c r="H14" s="4">
        <f t="shared" si="2"/>
        <v>0</v>
      </c>
      <c r="I14" s="14"/>
      <c r="J14" s="13">
        <f t="shared" si="3"/>
        <v>0</v>
      </c>
    </row>
    <row r="15" spans="1:10" x14ac:dyDescent="0.25">
      <c r="A15" s="9">
        <v>4</v>
      </c>
      <c r="B15" s="5" t="s">
        <v>110</v>
      </c>
      <c r="C15" s="386"/>
      <c r="D15" s="4">
        <f t="shared" si="0"/>
        <v>0</v>
      </c>
      <c r="E15" s="12"/>
      <c r="F15" s="13">
        <f t="shared" si="1"/>
        <v>0</v>
      </c>
      <c r="G15" s="3"/>
      <c r="H15" s="4">
        <f t="shared" si="2"/>
        <v>0</v>
      </c>
      <c r="I15" s="14"/>
      <c r="J15" s="13">
        <f t="shared" si="3"/>
        <v>0</v>
      </c>
    </row>
    <row r="16" spans="1:10" x14ac:dyDescent="0.25">
      <c r="A16" s="9">
        <v>5</v>
      </c>
      <c r="B16" s="5" t="s">
        <v>297</v>
      </c>
      <c r="C16" s="3"/>
      <c r="D16" s="4">
        <f t="shared" si="0"/>
        <v>0</v>
      </c>
      <c r="E16" s="12"/>
      <c r="F16" s="13">
        <f t="shared" si="1"/>
        <v>0</v>
      </c>
      <c r="G16" s="3"/>
      <c r="H16" s="4">
        <f t="shared" si="2"/>
        <v>0</v>
      </c>
      <c r="I16" s="14"/>
      <c r="J16" s="13">
        <f t="shared" si="3"/>
        <v>0</v>
      </c>
    </row>
    <row r="17" spans="1:10" x14ac:dyDescent="0.25">
      <c r="A17" s="9">
        <v>6</v>
      </c>
      <c r="B17" s="5" t="s">
        <v>111</v>
      </c>
      <c r="C17" s="3"/>
      <c r="D17" s="4">
        <f t="shared" si="0"/>
        <v>0</v>
      </c>
      <c r="E17" s="12"/>
      <c r="F17" s="13">
        <f t="shared" si="1"/>
        <v>0</v>
      </c>
      <c r="G17" s="3"/>
      <c r="H17" s="4">
        <f t="shared" si="2"/>
        <v>0</v>
      </c>
      <c r="I17" s="14"/>
      <c r="J17" s="13">
        <f t="shared" si="3"/>
        <v>0</v>
      </c>
    </row>
    <row r="18" spans="1:10" ht="15.75" thickBot="1" x14ac:dyDescent="0.3">
      <c r="A18" s="9">
        <v>7</v>
      </c>
      <c r="B18" s="5" t="s">
        <v>112</v>
      </c>
      <c r="C18" s="386"/>
      <c r="D18" s="4">
        <f t="shared" si="0"/>
        <v>0</v>
      </c>
      <c r="E18" s="12"/>
      <c r="F18" s="13">
        <f t="shared" si="1"/>
        <v>0</v>
      </c>
      <c r="G18" s="3"/>
      <c r="H18" s="4">
        <f t="shared" si="2"/>
        <v>0</v>
      </c>
      <c r="I18" s="14"/>
      <c r="J18" s="13">
        <f t="shared" si="3"/>
        <v>0</v>
      </c>
    </row>
    <row r="19" spans="1:10" ht="18" customHeight="1" thickBot="1" x14ac:dyDescent="0.3">
      <c r="A19" s="410" t="s">
        <v>2</v>
      </c>
      <c r="B19" s="411"/>
      <c r="C19" s="422">
        <f>SUM(D12:D18)</f>
        <v>0</v>
      </c>
      <c r="D19" s="423"/>
      <c r="E19" s="424">
        <f>SUM(F12:F18)</f>
        <v>0</v>
      </c>
      <c r="F19" s="423"/>
      <c r="G19" s="424">
        <f>SUM(H12:H18)</f>
        <v>0</v>
      </c>
      <c r="H19" s="423"/>
      <c r="I19" s="424">
        <f>SUM(J12:J18)</f>
        <v>0</v>
      </c>
      <c r="J19" s="423"/>
    </row>
    <row r="20" spans="1:10" ht="17.25" customHeight="1" thickBot="1" x14ac:dyDescent="0.3">
      <c r="A20" s="412"/>
      <c r="B20" s="413"/>
      <c r="C20" s="215"/>
      <c r="D20" s="219">
        <f>C19/7</f>
        <v>0</v>
      </c>
      <c r="E20" s="220"/>
      <c r="F20" s="219">
        <f>E19/7</f>
        <v>0</v>
      </c>
      <c r="G20" s="220"/>
      <c r="H20" s="219">
        <f>G19/7</f>
        <v>0</v>
      </c>
      <c r="I20" s="220"/>
      <c r="J20" s="219">
        <f>I19/7</f>
        <v>0</v>
      </c>
    </row>
    <row r="21" spans="1:10" ht="18" thickBot="1" x14ac:dyDescent="0.3">
      <c r="A21" s="414" t="s">
        <v>289</v>
      </c>
      <c r="B21" s="415"/>
      <c r="C21" s="416" t="str">
        <f>IF(D20=0%,"0",IF(D20&lt;=50%,"1",IF(D20&lt;=99%,"2",IF(D20=100%,"3",""))))</f>
        <v>0</v>
      </c>
      <c r="D21" s="417"/>
      <c r="E21" s="416" t="str">
        <f t="shared" ref="E21" si="4">IF(F20=0%,"0",IF(F20&lt;=50%,"1",IF(F20&lt;=99%,"2",IF(F20=100%,"3",""))))</f>
        <v>0</v>
      </c>
      <c r="F21" s="417"/>
      <c r="G21" s="416" t="str">
        <f t="shared" ref="G21" si="5">IF(H20=0%,"0",IF(H20&lt;=50%,"1",IF(H20&lt;=99%,"2",IF(H20=100%,"3",""))))</f>
        <v>0</v>
      </c>
      <c r="H21" s="417"/>
      <c r="I21" s="416" t="str">
        <f t="shared" ref="I21" si="6">IF(J20=0%,"0",IF(J20&lt;=50%,"1",IF(J20&lt;=99%,"2",IF(J20=100%,"3",""))))</f>
        <v>0</v>
      </c>
      <c r="J21" s="417"/>
    </row>
    <row r="22" spans="1:10" ht="15.75" thickBot="1" x14ac:dyDescent="0.3"/>
    <row r="23" spans="1:10" ht="19.5" thickBot="1" x14ac:dyDescent="0.35">
      <c r="A23" s="438" t="s">
        <v>113</v>
      </c>
      <c r="B23" s="439"/>
      <c r="C23" s="439"/>
      <c r="D23" s="439"/>
      <c r="E23" s="439"/>
      <c r="F23" s="439"/>
      <c r="G23" s="439"/>
      <c r="H23" s="439"/>
      <c r="I23" s="439"/>
      <c r="J23" s="440"/>
    </row>
    <row r="24" spans="1:10" ht="48.75" customHeight="1" thickBot="1" x14ac:dyDescent="0.3">
      <c r="A24" s="448" t="s">
        <v>0</v>
      </c>
      <c r="B24" s="449" t="s">
        <v>1</v>
      </c>
      <c r="C24" s="464" t="s">
        <v>326</v>
      </c>
      <c r="D24" s="465"/>
      <c r="E24" s="465"/>
      <c r="F24" s="465"/>
      <c r="G24" s="465"/>
      <c r="H24" s="465"/>
      <c r="I24" s="465"/>
      <c r="J24" s="466"/>
    </row>
    <row r="25" spans="1:10" ht="91.5" customHeight="1" thickBot="1" x14ac:dyDescent="0.3">
      <c r="A25" s="419"/>
      <c r="B25" s="421"/>
      <c r="C25" s="430" t="str">
        <f>'Dane podstawowe'!C19</f>
        <v>…............................................................................................................................................................</v>
      </c>
      <c r="D25" s="431"/>
      <c r="E25" s="432" t="str">
        <f>'Dane podstawowe'!C20</f>
        <v>…............................................................................................................................................................</v>
      </c>
      <c r="F25" s="433"/>
      <c r="G25" s="430" t="str">
        <f>'Dane podstawowe'!C21</f>
        <v>…............................................................................................................................................................</v>
      </c>
      <c r="H25" s="431"/>
      <c r="I25" s="434" t="str">
        <f>'Dane podstawowe'!C22</f>
        <v>…............................................................................................................................................................</v>
      </c>
      <c r="J25" s="433"/>
    </row>
    <row r="26" spans="1:10" x14ac:dyDescent="0.25">
      <c r="A26" s="8">
        <v>1</v>
      </c>
      <c r="B26" s="2" t="s">
        <v>114</v>
      </c>
      <c r="C26" s="3"/>
      <c r="D26" s="4">
        <f>IF(C26="TAK",1,0)</f>
        <v>0</v>
      </c>
      <c r="E26" s="11"/>
      <c r="F26" s="13">
        <f>IF(E26="TAK",1,0)</f>
        <v>0</v>
      </c>
      <c r="G26" s="3"/>
      <c r="H26" s="4">
        <f>IF(G26="TAK",1,0)</f>
        <v>0</v>
      </c>
      <c r="I26" s="14"/>
      <c r="J26" s="13">
        <f>IF(I26="TAK",1,0)</f>
        <v>0</v>
      </c>
    </row>
    <row r="27" spans="1:10" ht="90.75" thickBot="1" x14ac:dyDescent="0.3">
      <c r="A27" s="9">
        <v>2</v>
      </c>
      <c r="B27" s="6" t="s">
        <v>115</v>
      </c>
      <c r="C27" s="3"/>
      <c r="D27" s="4">
        <f>IF(C27="TAK",1,0)</f>
        <v>0</v>
      </c>
      <c r="E27" s="14"/>
      <c r="F27" s="13">
        <f>IF(E27="TAK",1,0)</f>
        <v>0</v>
      </c>
      <c r="G27" s="3"/>
      <c r="H27" s="4">
        <f>IF(G27="TAK",1,0)</f>
        <v>0</v>
      </c>
      <c r="I27" s="14"/>
      <c r="J27" s="13">
        <f>IF(I27="TAK",1,0)</f>
        <v>0</v>
      </c>
    </row>
    <row r="28" spans="1:10" ht="18" customHeight="1" thickBot="1" x14ac:dyDescent="0.3">
      <c r="A28" s="462" t="s">
        <v>2</v>
      </c>
      <c r="B28" s="462"/>
      <c r="C28" s="424">
        <f>SUM(D26:D27)</f>
        <v>0</v>
      </c>
      <c r="D28" s="423"/>
      <c r="E28" s="424">
        <f>SUM(F26:F27)</f>
        <v>0</v>
      </c>
      <c r="F28" s="423"/>
      <c r="G28" s="424">
        <f>SUM(H26:H27)</f>
        <v>0</v>
      </c>
      <c r="H28" s="423"/>
      <c r="I28" s="424">
        <f>SUM(J26:J27)</f>
        <v>0</v>
      </c>
      <c r="J28" s="423"/>
    </row>
    <row r="29" spans="1:10" ht="18" customHeight="1" thickBot="1" x14ac:dyDescent="0.3">
      <c r="A29" s="463"/>
      <c r="B29" s="463"/>
      <c r="C29" s="215"/>
      <c r="D29" s="219">
        <f>C28/2</f>
        <v>0</v>
      </c>
      <c r="E29" s="220"/>
      <c r="F29" s="219">
        <f>E28/2</f>
        <v>0</v>
      </c>
      <c r="G29" s="220"/>
      <c r="H29" s="219">
        <f>G28/2</f>
        <v>0</v>
      </c>
      <c r="I29" s="220"/>
      <c r="J29" s="219">
        <f>I28/2</f>
        <v>0</v>
      </c>
    </row>
    <row r="30" spans="1:10" ht="18" thickBot="1" x14ac:dyDescent="0.3">
      <c r="A30" s="414" t="s">
        <v>289</v>
      </c>
      <c r="B30" s="415"/>
      <c r="C30" s="416" t="str">
        <f>IF(D29=0%,"0",IF(D29&lt;=50%,"1",IF(D29&lt;=99%,"2",IF(D29=100%,"3",""))))</f>
        <v>0</v>
      </c>
      <c r="D30" s="417"/>
      <c r="E30" s="416" t="str">
        <f t="shared" ref="E30" si="7">IF(F29=0%,"0",IF(F29&lt;=50%,"1",IF(F29&lt;=99%,"2",IF(F29=100%,"3",""))))</f>
        <v>0</v>
      </c>
      <c r="F30" s="417"/>
      <c r="G30" s="416" t="str">
        <f t="shared" ref="G30" si="8">IF(H29=0%,"0",IF(H29&lt;=50%,"1",IF(H29&lt;=99%,"2",IF(H29=100%,"3",""))))</f>
        <v>0</v>
      </c>
      <c r="H30" s="417"/>
      <c r="I30" s="416" t="str">
        <f t="shared" ref="I30" si="9">IF(J29=0%,"0",IF(J29&lt;=50%,"1",IF(J29&lt;=99%,"2",IF(J29=100%,"3",""))))</f>
        <v>0</v>
      </c>
      <c r="J30" s="417"/>
    </row>
    <row r="31" spans="1:10" ht="15.75" thickBot="1" x14ac:dyDescent="0.3"/>
    <row r="32" spans="1:10" ht="19.5" thickBot="1" x14ac:dyDescent="0.35">
      <c r="A32" s="438" t="s">
        <v>160</v>
      </c>
      <c r="B32" s="439"/>
      <c r="C32" s="439"/>
      <c r="D32" s="439"/>
      <c r="E32" s="439"/>
      <c r="F32" s="439"/>
      <c r="G32" s="439"/>
      <c r="H32" s="439"/>
      <c r="I32" s="439"/>
      <c r="J32" s="440"/>
    </row>
    <row r="33" spans="1:12" ht="30" customHeight="1" thickBot="1" x14ac:dyDescent="0.3">
      <c r="A33" s="418" t="s">
        <v>0</v>
      </c>
      <c r="B33" s="420" t="s">
        <v>1</v>
      </c>
      <c r="C33" s="470" t="s">
        <v>281</v>
      </c>
      <c r="D33" s="471"/>
      <c r="E33" s="471"/>
      <c r="F33" s="471"/>
      <c r="G33" s="471"/>
      <c r="H33" s="471"/>
      <c r="I33" s="471"/>
      <c r="J33" s="472"/>
    </row>
    <row r="34" spans="1:12" ht="91.5" customHeight="1" thickBot="1" x14ac:dyDescent="0.3">
      <c r="A34" s="419"/>
      <c r="B34" s="421"/>
      <c r="C34" s="430" t="str">
        <f>'Dane podstawowe'!C19</f>
        <v>…............................................................................................................................................................</v>
      </c>
      <c r="D34" s="431"/>
      <c r="E34" s="432" t="str">
        <f>'Dane podstawowe'!C20</f>
        <v>…............................................................................................................................................................</v>
      </c>
      <c r="F34" s="433"/>
      <c r="G34" s="430" t="str">
        <f>'Dane podstawowe'!C21</f>
        <v>…............................................................................................................................................................</v>
      </c>
      <c r="H34" s="431"/>
      <c r="I34" s="434" t="str">
        <f>'Dane podstawowe'!C22</f>
        <v>…............................................................................................................................................................</v>
      </c>
      <c r="J34" s="433"/>
    </row>
    <row r="35" spans="1:12" ht="30" x14ac:dyDescent="0.25">
      <c r="A35" s="8">
        <v>1</v>
      </c>
      <c r="B35" s="2" t="s">
        <v>116</v>
      </c>
      <c r="C35" s="386"/>
      <c r="D35" s="4">
        <f>IF(OR(C35="TAK",C35="NIE DOTYCZY"),1,0)</f>
        <v>0</v>
      </c>
      <c r="E35" s="11"/>
      <c r="F35" s="13">
        <f>IF(OR(E35="TAK",E35="NIE DOTYCZY"),1,0)</f>
        <v>0</v>
      </c>
      <c r="G35" s="3"/>
      <c r="H35" s="4">
        <f>IF(OR(G35="TAK",G35="NIE DOTYCZY"),1,0)</f>
        <v>0</v>
      </c>
      <c r="I35" s="14"/>
      <c r="J35" s="13">
        <f>IF(OR(I35="TAK",I35="NIE DOTYCZY"),1,0)</f>
        <v>0</v>
      </c>
    </row>
    <row r="36" spans="1:12" ht="45" x14ac:dyDescent="0.25">
      <c r="A36" s="9">
        <v>2</v>
      </c>
      <c r="B36" s="6" t="s">
        <v>117</v>
      </c>
      <c r="C36" s="386"/>
      <c r="D36" s="4">
        <f t="shared" ref="D36:D42" si="10">IF(OR(C36="TAK",C36="NIE DOTYCZY"),1,0)</f>
        <v>0</v>
      </c>
      <c r="E36" s="12"/>
      <c r="F36" s="13">
        <f t="shared" ref="F36:F42" si="11">IF(OR(E36="TAK",E36="NIE DOTYCZY"),1,0)</f>
        <v>0</v>
      </c>
      <c r="G36" s="3"/>
      <c r="H36" s="4">
        <f t="shared" ref="H36:H42" si="12">IF(OR(G36="TAK",G36="NIE DOTYCZY"),1,0)</f>
        <v>0</v>
      </c>
      <c r="I36" s="14"/>
      <c r="J36" s="13">
        <f t="shared" ref="J36:J42" si="13">IF(OR(I36="TAK",I36="NIE DOTYCZY"),1,0)</f>
        <v>0</v>
      </c>
    </row>
    <row r="37" spans="1:12" ht="30" x14ac:dyDescent="0.25">
      <c r="A37" s="9">
        <v>3</v>
      </c>
      <c r="B37" s="6" t="s">
        <v>109</v>
      </c>
      <c r="C37" s="386"/>
      <c r="D37" s="4">
        <f t="shared" si="10"/>
        <v>0</v>
      </c>
      <c r="E37" s="12"/>
      <c r="F37" s="13">
        <f t="shared" si="11"/>
        <v>0</v>
      </c>
      <c r="G37" s="3"/>
      <c r="H37" s="4">
        <f t="shared" si="12"/>
        <v>0</v>
      </c>
      <c r="I37" s="14"/>
      <c r="J37" s="13">
        <f t="shared" si="13"/>
        <v>0</v>
      </c>
    </row>
    <row r="38" spans="1:12" x14ac:dyDescent="0.25">
      <c r="A38" s="9">
        <v>4</v>
      </c>
      <c r="B38" s="5" t="s">
        <v>110</v>
      </c>
      <c r="C38" s="386"/>
      <c r="D38" s="4">
        <f t="shared" si="10"/>
        <v>0</v>
      </c>
      <c r="E38" s="12"/>
      <c r="F38" s="13">
        <f t="shared" si="11"/>
        <v>0</v>
      </c>
      <c r="G38" s="3"/>
      <c r="H38" s="4">
        <f>IF(OR(G38="TAK",G38="NIE DOTYCZY"),1,0)</f>
        <v>0</v>
      </c>
      <c r="I38" s="14"/>
      <c r="J38" s="13">
        <f t="shared" si="13"/>
        <v>0</v>
      </c>
    </row>
    <row r="39" spans="1:12" x14ac:dyDescent="0.25">
      <c r="A39" s="9">
        <v>5</v>
      </c>
      <c r="B39" s="5" t="s">
        <v>324</v>
      </c>
      <c r="C39" s="3"/>
      <c r="D39" s="4">
        <f t="shared" si="10"/>
        <v>0</v>
      </c>
      <c r="E39" s="12"/>
      <c r="F39" s="13">
        <f t="shared" si="11"/>
        <v>0</v>
      </c>
      <c r="G39" s="3"/>
      <c r="H39" s="4">
        <f t="shared" si="12"/>
        <v>0</v>
      </c>
      <c r="I39" s="14"/>
      <c r="J39" s="13">
        <f t="shared" si="13"/>
        <v>0</v>
      </c>
    </row>
    <row r="40" spans="1:12" x14ac:dyDescent="0.25">
      <c r="A40" s="9">
        <v>6</v>
      </c>
      <c r="B40" s="5" t="s">
        <v>111</v>
      </c>
      <c r="C40" s="3"/>
      <c r="D40" s="4">
        <f t="shared" si="10"/>
        <v>0</v>
      </c>
      <c r="E40" s="12"/>
      <c r="F40" s="13">
        <f t="shared" si="11"/>
        <v>0</v>
      </c>
      <c r="G40" s="3"/>
      <c r="H40" s="4">
        <f t="shared" si="12"/>
        <v>0</v>
      </c>
      <c r="I40" s="14"/>
      <c r="J40" s="13">
        <f t="shared" si="13"/>
        <v>0</v>
      </c>
    </row>
    <row r="41" spans="1:12" ht="30" x14ac:dyDescent="0.25">
      <c r="A41" s="9">
        <v>7</v>
      </c>
      <c r="B41" s="6" t="s">
        <v>118</v>
      </c>
      <c r="C41" s="386"/>
      <c r="D41" s="4">
        <f t="shared" si="10"/>
        <v>0</v>
      </c>
      <c r="E41" s="12"/>
      <c r="F41" s="13">
        <f t="shared" si="11"/>
        <v>0</v>
      </c>
      <c r="G41" s="3"/>
      <c r="H41" s="4">
        <f t="shared" si="12"/>
        <v>0</v>
      </c>
      <c r="I41" s="14"/>
      <c r="J41" s="13">
        <f t="shared" si="13"/>
        <v>0</v>
      </c>
    </row>
    <row r="42" spans="1:12" ht="30.75" thickBot="1" x14ac:dyDescent="0.3">
      <c r="A42" s="9">
        <v>8</v>
      </c>
      <c r="B42" s="6" t="s">
        <v>119</v>
      </c>
      <c r="C42" s="386"/>
      <c r="D42" s="4">
        <f t="shared" si="10"/>
        <v>0</v>
      </c>
      <c r="E42" s="12"/>
      <c r="F42" s="13">
        <f t="shared" si="11"/>
        <v>0</v>
      </c>
      <c r="G42" s="3"/>
      <c r="H42" s="4">
        <f t="shared" si="12"/>
        <v>0</v>
      </c>
      <c r="I42" s="14"/>
      <c r="J42" s="13">
        <f t="shared" si="13"/>
        <v>0</v>
      </c>
    </row>
    <row r="43" spans="1:12" ht="18" customHeight="1" thickBot="1" x14ac:dyDescent="0.3">
      <c r="A43" s="462" t="s">
        <v>2</v>
      </c>
      <c r="B43" s="462"/>
      <c r="C43" s="424">
        <f>SUM(D35:D42)</f>
        <v>0</v>
      </c>
      <c r="D43" s="423"/>
      <c r="E43" s="424">
        <f>SUM(F35:F42)</f>
        <v>0</v>
      </c>
      <c r="F43" s="423"/>
      <c r="G43" s="424">
        <f>SUM(H35:H42)</f>
        <v>0</v>
      </c>
      <c r="H43" s="423"/>
      <c r="I43" s="424">
        <f>SUM(J35:J42)</f>
        <v>0</v>
      </c>
      <c r="J43" s="423"/>
    </row>
    <row r="44" spans="1:12" ht="18" customHeight="1" thickBot="1" x14ac:dyDescent="0.3">
      <c r="A44" s="463"/>
      <c r="B44" s="463"/>
      <c r="C44" s="215"/>
      <c r="D44" s="219">
        <f>C43/8</f>
        <v>0</v>
      </c>
      <c r="E44" s="220"/>
      <c r="F44" s="219">
        <f>E43/8</f>
        <v>0</v>
      </c>
      <c r="G44" s="220"/>
      <c r="H44" s="219">
        <f>G43/8</f>
        <v>0</v>
      </c>
      <c r="I44" s="220"/>
      <c r="J44" s="219">
        <f>I43/8</f>
        <v>0</v>
      </c>
    </row>
    <row r="45" spans="1:12" ht="18" thickBot="1" x14ac:dyDescent="0.3">
      <c r="A45" s="414" t="s">
        <v>289</v>
      </c>
      <c r="B45" s="415"/>
      <c r="C45" s="416" t="str">
        <f>IF(D44=0%,"0",IF(D44&lt;=50%,"1",IF(D44&lt;=99%,"2",IF(D44=100%,"3",""))))</f>
        <v>0</v>
      </c>
      <c r="D45" s="417"/>
      <c r="E45" s="416" t="str">
        <f t="shared" ref="E45" si="14">IF(F44=0%,"0",IF(F44&lt;=50%,"1",IF(F44&lt;=99%,"2",IF(F44=100%,"3",""))))</f>
        <v>0</v>
      </c>
      <c r="F45" s="417"/>
      <c r="G45" s="416" t="str">
        <f t="shared" ref="G45" si="15">IF(H44=0%,"0",IF(H44&lt;=50%,"1",IF(H44&lt;=99%,"2",IF(H44=100%,"3",""))))</f>
        <v>0</v>
      </c>
      <c r="H45" s="417"/>
      <c r="I45" s="416" t="str">
        <f t="shared" ref="I45" si="16">IF(J44=0%,"0",IF(J44&lt;=50%,"1",IF(J44&lt;=99%,"2",IF(J44=100%,"3",""))))</f>
        <v>0</v>
      </c>
      <c r="J45" s="417"/>
    </row>
    <row r="46" spans="1:12" ht="15.75" customHeight="1" thickBot="1" x14ac:dyDescent="0.3"/>
    <row r="47" spans="1:12" ht="19.5" customHeight="1" thickBot="1" x14ac:dyDescent="0.35">
      <c r="A47" s="438" t="s">
        <v>120</v>
      </c>
      <c r="B47" s="439"/>
      <c r="C47" s="439"/>
      <c r="D47" s="439"/>
      <c r="E47" s="439"/>
      <c r="F47" s="439"/>
      <c r="G47" s="439"/>
      <c r="H47" s="439"/>
      <c r="I47" s="439"/>
      <c r="J47" s="440"/>
    </row>
    <row r="48" spans="1:12" ht="45.75" customHeight="1" thickBot="1" x14ac:dyDescent="0.3">
      <c r="A48" s="448" t="s">
        <v>0</v>
      </c>
      <c r="B48" s="449" t="s">
        <v>1</v>
      </c>
      <c r="C48" s="464" t="s">
        <v>325</v>
      </c>
      <c r="D48" s="465"/>
      <c r="E48" s="465"/>
      <c r="F48" s="465"/>
      <c r="G48" s="465"/>
      <c r="H48" s="465"/>
      <c r="I48" s="465"/>
      <c r="J48" s="466"/>
      <c r="L48" s="233"/>
    </row>
    <row r="49" spans="1:10" ht="91.5" customHeight="1" thickBot="1" x14ac:dyDescent="0.3">
      <c r="A49" s="419"/>
      <c r="B49" s="421"/>
      <c r="C49" s="430" t="str">
        <f>'Dane podstawowe'!C19</f>
        <v>…............................................................................................................................................................</v>
      </c>
      <c r="D49" s="431"/>
      <c r="E49" s="432" t="str">
        <f>'Dane podstawowe'!C20</f>
        <v>…............................................................................................................................................................</v>
      </c>
      <c r="F49" s="433"/>
      <c r="G49" s="430" t="str">
        <f>'Dane podstawowe'!C21</f>
        <v>…............................................................................................................................................................</v>
      </c>
      <c r="H49" s="431"/>
      <c r="I49" s="434" t="str">
        <f>'Dane podstawowe'!C22</f>
        <v>…............................................................................................................................................................</v>
      </c>
      <c r="J49" s="433"/>
    </row>
    <row r="50" spans="1:10" ht="30" x14ac:dyDescent="0.25">
      <c r="A50" s="8">
        <v>1</v>
      </c>
      <c r="B50" s="2" t="s">
        <v>121</v>
      </c>
      <c r="C50" s="3"/>
      <c r="D50" s="4">
        <f>IF(C50="TAK",1,0)</f>
        <v>0</v>
      </c>
      <c r="E50" s="11"/>
      <c r="F50" s="13">
        <f>IF(E50="TAK",1,0)</f>
        <v>0</v>
      </c>
      <c r="G50" s="3"/>
      <c r="H50" s="4">
        <f>IF(G50="TAK",1,0)</f>
        <v>0</v>
      </c>
      <c r="I50" s="14"/>
      <c r="J50" s="13">
        <f>IF(I50="TAK",1,0)</f>
        <v>0</v>
      </c>
    </row>
    <row r="51" spans="1:10" ht="33" customHeight="1" thickBot="1" x14ac:dyDescent="0.3">
      <c r="A51" s="9">
        <v>2</v>
      </c>
      <c r="B51" s="6" t="s">
        <v>333</v>
      </c>
      <c r="C51" s="3"/>
      <c r="D51" s="4">
        <f>IF(C51="TAK",1,0)</f>
        <v>0</v>
      </c>
      <c r="E51" s="14"/>
      <c r="F51" s="13">
        <f>IF(E51="TAK",1,0)</f>
        <v>0</v>
      </c>
      <c r="G51" s="3"/>
      <c r="H51" s="4">
        <f>IF(G51="TAK",1,0)</f>
        <v>0</v>
      </c>
      <c r="I51" s="14"/>
      <c r="J51" s="13">
        <f>IF(I51="TAK",1,0)</f>
        <v>0</v>
      </c>
    </row>
    <row r="52" spans="1:10" ht="18" customHeight="1" thickBot="1" x14ac:dyDescent="0.3">
      <c r="A52" s="462" t="s">
        <v>2</v>
      </c>
      <c r="B52" s="462"/>
      <c r="C52" s="424">
        <f>SUM(D50:D51)</f>
        <v>0</v>
      </c>
      <c r="D52" s="423"/>
      <c r="E52" s="424">
        <f>SUM(F50:F51)</f>
        <v>0</v>
      </c>
      <c r="F52" s="423"/>
      <c r="G52" s="424">
        <f>SUM(H50:H51)</f>
        <v>0</v>
      </c>
      <c r="H52" s="423"/>
      <c r="I52" s="424">
        <f>SUM(J50:J51)</f>
        <v>0</v>
      </c>
      <c r="J52" s="423"/>
    </row>
    <row r="53" spans="1:10" ht="18" customHeight="1" thickBot="1" x14ac:dyDescent="0.3">
      <c r="A53" s="463"/>
      <c r="B53" s="463"/>
      <c r="C53" s="215"/>
      <c r="D53" s="219">
        <f>C52/2</f>
        <v>0</v>
      </c>
      <c r="E53" s="220"/>
      <c r="F53" s="219">
        <f>E52/2</f>
        <v>0</v>
      </c>
      <c r="G53" s="220"/>
      <c r="H53" s="219">
        <f>G52/2</f>
        <v>0</v>
      </c>
      <c r="I53" s="220"/>
      <c r="J53" s="219">
        <f>I52/2</f>
        <v>0</v>
      </c>
    </row>
    <row r="54" spans="1:10" ht="18" thickBot="1" x14ac:dyDescent="0.3">
      <c r="A54" s="414" t="s">
        <v>289</v>
      </c>
      <c r="B54" s="415"/>
      <c r="C54" s="416" t="str">
        <f>IF(D53=0%,"0",IF(D53&lt;=50%,"1",IF(D53&lt;=99%,"2",IF(D53=100%,"3",""))))</f>
        <v>0</v>
      </c>
      <c r="D54" s="417"/>
      <c r="E54" s="416" t="str">
        <f t="shared" ref="E54" si="17">IF(F53=0%,"0",IF(F53&lt;=50%,"1",IF(F53&lt;=99%,"2",IF(F53=100%,"3",""))))</f>
        <v>0</v>
      </c>
      <c r="F54" s="417"/>
      <c r="G54" s="416" t="str">
        <f t="shared" ref="G54" si="18">IF(H53=0%,"0",IF(H53&lt;=50%,"1",IF(H53&lt;=99%,"2",IF(H53=100%,"3",""))))</f>
        <v>0</v>
      </c>
      <c r="H54" s="417"/>
      <c r="I54" s="416" t="str">
        <f t="shared" ref="I54" si="19">IF(J53=0%,"0",IF(J53&lt;=50%,"1",IF(J53&lt;=99%,"2",IF(J53=100%,"3",""))))</f>
        <v>0</v>
      </c>
      <c r="J54" s="417"/>
    </row>
    <row r="55" spans="1:10" ht="15.75" thickBot="1" x14ac:dyDescent="0.3"/>
    <row r="56" spans="1:10" ht="19.5" thickBot="1" x14ac:dyDescent="0.35">
      <c r="A56" s="438" t="s">
        <v>122</v>
      </c>
      <c r="B56" s="439"/>
      <c r="C56" s="439"/>
      <c r="D56" s="439"/>
      <c r="E56" s="439"/>
      <c r="F56" s="439"/>
      <c r="G56" s="439"/>
      <c r="H56" s="439"/>
      <c r="I56" s="439"/>
      <c r="J56" s="440"/>
    </row>
    <row r="57" spans="1:10" ht="48" customHeight="1" thickBot="1" x14ac:dyDescent="0.3">
      <c r="A57" s="448" t="s">
        <v>0</v>
      </c>
      <c r="B57" s="449" t="s">
        <v>1</v>
      </c>
      <c r="C57" s="473" t="s">
        <v>327</v>
      </c>
      <c r="D57" s="465"/>
      <c r="E57" s="465"/>
      <c r="F57" s="465"/>
      <c r="G57" s="465"/>
      <c r="H57" s="465"/>
      <c r="I57" s="465"/>
      <c r="J57" s="466"/>
    </row>
    <row r="58" spans="1:10" ht="91.5" customHeight="1" thickBot="1" x14ac:dyDescent="0.3">
      <c r="A58" s="419"/>
      <c r="B58" s="421"/>
      <c r="C58" s="430" t="str">
        <f>'Dane podstawowe'!C19</f>
        <v>…............................................................................................................................................................</v>
      </c>
      <c r="D58" s="431"/>
      <c r="E58" s="432" t="str">
        <f>'Dane podstawowe'!C20</f>
        <v>…............................................................................................................................................................</v>
      </c>
      <c r="F58" s="433"/>
      <c r="G58" s="430" t="str">
        <f>'Dane podstawowe'!C21</f>
        <v>…............................................................................................................................................................</v>
      </c>
      <c r="H58" s="431"/>
      <c r="I58" s="434" t="str">
        <f>'Dane podstawowe'!C22</f>
        <v>…............................................................................................................................................................</v>
      </c>
      <c r="J58" s="433"/>
    </row>
    <row r="59" spans="1:10" ht="45" x14ac:dyDescent="0.25">
      <c r="A59" s="8">
        <v>1</v>
      </c>
      <c r="B59" s="2" t="s">
        <v>123</v>
      </c>
      <c r="C59" s="386"/>
      <c r="D59" s="4">
        <f>IF(C59="TAK",1,0)</f>
        <v>0</v>
      </c>
      <c r="E59" s="11"/>
      <c r="F59" s="13">
        <f>IF(E59="TAK",1,0)</f>
        <v>0</v>
      </c>
      <c r="G59" s="3"/>
      <c r="H59" s="4">
        <f>IF(G59="TAK",1,0)</f>
        <v>0</v>
      </c>
      <c r="I59" s="14"/>
      <c r="J59" s="13">
        <f>IF(I59="TAK",1,0)</f>
        <v>0</v>
      </c>
    </row>
    <row r="60" spans="1:10" ht="45" x14ac:dyDescent="0.25">
      <c r="A60" s="9">
        <v>2</v>
      </c>
      <c r="B60" s="6" t="s">
        <v>124</v>
      </c>
      <c r="C60" s="386"/>
      <c r="D60" s="4">
        <f t="shared" ref="D60:D62" si="20">IF(C60="TAK",1,0)</f>
        <v>0</v>
      </c>
      <c r="E60" s="12"/>
      <c r="F60" s="13">
        <f t="shared" ref="F60:F62" si="21">IF(E60="TAK",1,0)</f>
        <v>0</v>
      </c>
      <c r="G60" s="3"/>
      <c r="H60" s="4">
        <f t="shared" ref="H60:H62" si="22">IF(G60="TAK",1,0)</f>
        <v>0</v>
      </c>
      <c r="I60" s="14"/>
      <c r="J60" s="13">
        <f t="shared" ref="J60:J62" si="23">IF(I60="TAK",1,0)</f>
        <v>0</v>
      </c>
    </row>
    <row r="61" spans="1:10" x14ac:dyDescent="0.25">
      <c r="A61" s="9">
        <v>3</v>
      </c>
      <c r="B61" s="5" t="s">
        <v>125</v>
      </c>
      <c r="C61" s="386"/>
      <c r="D61" s="4">
        <f t="shared" si="20"/>
        <v>0</v>
      </c>
      <c r="E61" s="12"/>
      <c r="F61" s="13">
        <f t="shared" si="21"/>
        <v>0</v>
      </c>
      <c r="G61" s="3"/>
      <c r="H61" s="4">
        <f t="shared" si="22"/>
        <v>0</v>
      </c>
      <c r="I61" s="14"/>
      <c r="J61" s="13">
        <f t="shared" si="23"/>
        <v>0</v>
      </c>
    </row>
    <row r="62" spans="1:10" ht="15.75" thickBot="1" x14ac:dyDescent="0.3">
      <c r="A62" s="9">
        <v>4</v>
      </c>
      <c r="B62" s="5" t="s">
        <v>126</v>
      </c>
      <c r="C62" s="386"/>
      <c r="D62" s="4">
        <f t="shared" si="20"/>
        <v>0</v>
      </c>
      <c r="E62" s="12"/>
      <c r="F62" s="13">
        <f t="shared" si="21"/>
        <v>0</v>
      </c>
      <c r="G62" s="3"/>
      <c r="H62" s="4">
        <f t="shared" si="22"/>
        <v>0</v>
      </c>
      <c r="I62" s="14"/>
      <c r="J62" s="13">
        <f t="shared" si="23"/>
        <v>0</v>
      </c>
    </row>
    <row r="63" spans="1:10" ht="16.5" customHeight="1" thickBot="1" x14ac:dyDescent="0.3">
      <c r="A63" s="462" t="s">
        <v>2</v>
      </c>
      <c r="B63" s="462"/>
      <c r="C63" s="424">
        <f>SUM(D59:D62)</f>
        <v>0</v>
      </c>
      <c r="D63" s="423"/>
      <c r="E63" s="424">
        <f>SUM(F59:F62)</f>
        <v>0</v>
      </c>
      <c r="F63" s="423"/>
      <c r="G63" s="424">
        <f>SUM(H59:H62)</f>
        <v>0</v>
      </c>
      <c r="H63" s="423"/>
      <c r="I63" s="424">
        <f>SUM(J59:J62)</f>
        <v>0</v>
      </c>
      <c r="J63" s="423"/>
    </row>
    <row r="64" spans="1:10" ht="16.5" customHeight="1" thickBot="1" x14ac:dyDescent="0.3">
      <c r="A64" s="463"/>
      <c r="B64" s="463"/>
      <c r="C64" s="215"/>
      <c r="D64" s="219">
        <f>C63/4</f>
        <v>0</v>
      </c>
      <c r="E64" s="220"/>
      <c r="F64" s="219">
        <f>E63/4</f>
        <v>0</v>
      </c>
      <c r="G64" s="220"/>
      <c r="H64" s="219">
        <f>G63/4</f>
        <v>0</v>
      </c>
      <c r="I64" s="220"/>
      <c r="J64" s="219">
        <f>I63/4</f>
        <v>0</v>
      </c>
    </row>
    <row r="65" spans="1:10" ht="16.5" customHeight="1" thickBot="1" x14ac:dyDescent="0.3">
      <c r="A65" s="414" t="s">
        <v>289</v>
      </c>
      <c r="B65" s="415"/>
      <c r="C65" s="416" t="str">
        <f>IF(D64=0%,"0",IF(D64&lt;=50%,"1",IF(D64&lt;=99%,"2",IF(D64=100%,"3",""))))</f>
        <v>0</v>
      </c>
      <c r="D65" s="417"/>
      <c r="E65" s="416" t="str">
        <f t="shared" ref="E65" si="24">IF(F64=0%,"0",IF(F64&lt;=50%,"1",IF(F64&lt;=99%,"2",IF(F64=100%,"3",""))))</f>
        <v>0</v>
      </c>
      <c r="F65" s="417"/>
      <c r="G65" s="416" t="str">
        <f t="shared" ref="G65" si="25">IF(H64=0%,"0",IF(H64&lt;=50%,"1",IF(H64&lt;=99%,"2",IF(H64=100%,"3",""))))</f>
        <v>0</v>
      </c>
      <c r="H65" s="417"/>
      <c r="I65" s="416" t="str">
        <f t="shared" ref="I65" si="26">IF(J64=0%,"0",IF(J64&lt;=50%,"1",IF(J64&lt;=99%,"2",IF(J64=100%,"3",""))))</f>
        <v>0</v>
      </c>
      <c r="J65" s="417"/>
    </row>
    <row r="66" spans="1:10" ht="15.75" thickBot="1" x14ac:dyDescent="0.3"/>
    <row r="67" spans="1:10" ht="19.5" thickBot="1" x14ac:dyDescent="0.35">
      <c r="A67" s="438" t="s">
        <v>127</v>
      </c>
      <c r="B67" s="439"/>
      <c r="C67" s="439"/>
      <c r="D67" s="439"/>
      <c r="E67" s="439"/>
      <c r="F67" s="439"/>
      <c r="G67" s="439"/>
      <c r="H67" s="439"/>
      <c r="I67" s="439"/>
      <c r="J67" s="440"/>
    </row>
    <row r="68" spans="1:10" ht="42.75" customHeight="1" thickBot="1" x14ac:dyDescent="0.3">
      <c r="A68" s="418" t="s">
        <v>0</v>
      </c>
      <c r="B68" s="420" t="s">
        <v>1</v>
      </c>
      <c r="C68" s="464" t="s">
        <v>575</v>
      </c>
      <c r="D68" s="465"/>
      <c r="E68" s="465"/>
      <c r="F68" s="465"/>
      <c r="G68" s="465"/>
      <c r="H68" s="465"/>
      <c r="I68" s="465"/>
      <c r="J68" s="466"/>
    </row>
    <row r="69" spans="1:10" ht="91.5" customHeight="1" thickBot="1" x14ac:dyDescent="0.3">
      <c r="A69" s="419"/>
      <c r="B69" s="421"/>
      <c r="C69" s="430" t="str">
        <f>'Dane podstawowe'!C19</f>
        <v>…............................................................................................................................................................</v>
      </c>
      <c r="D69" s="431"/>
      <c r="E69" s="432" t="str">
        <f>'Dane podstawowe'!C20</f>
        <v>…............................................................................................................................................................</v>
      </c>
      <c r="F69" s="433"/>
      <c r="G69" s="430" t="str">
        <f>'Dane podstawowe'!C21</f>
        <v>…............................................................................................................................................................</v>
      </c>
      <c r="H69" s="431"/>
      <c r="I69" s="434" t="str">
        <f>'Dane podstawowe'!C22</f>
        <v>…............................................................................................................................................................</v>
      </c>
      <c r="J69" s="433"/>
    </row>
    <row r="70" spans="1:10" x14ac:dyDescent="0.25">
      <c r="A70" s="8">
        <v>1</v>
      </c>
      <c r="B70" s="2" t="s">
        <v>128</v>
      </c>
      <c r="C70" s="3"/>
      <c r="D70" s="4">
        <f>IF(C70="TAK",1,0)</f>
        <v>0</v>
      </c>
      <c r="E70" s="248"/>
      <c r="F70" s="13">
        <f>IF(E70="TAK",1,0)</f>
        <v>0</v>
      </c>
      <c r="G70" s="3"/>
      <c r="H70" s="4">
        <f>IF(G70="TAK",1,0)</f>
        <v>0</v>
      </c>
      <c r="I70" s="14"/>
      <c r="J70" s="13">
        <f>IF(I70="TAK",1,0)</f>
        <v>0</v>
      </c>
    </row>
    <row r="71" spans="1:10" ht="45" x14ac:dyDescent="0.25">
      <c r="A71" s="9">
        <v>2</v>
      </c>
      <c r="B71" s="6" t="s">
        <v>332</v>
      </c>
      <c r="C71" s="3"/>
      <c r="D71" s="4">
        <f t="shared" ref="D71:D73" si="27">IF(C71="TAK",1,0)</f>
        <v>0</v>
      </c>
      <c r="E71" s="12"/>
      <c r="F71" s="13">
        <f t="shared" ref="F71:F73" si="28">IF(E71="TAK",1,0)</f>
        <v>0</v>
      </c>
      <c r="G71" s="3"/>
      <c r="H71" s="4">
        <f t="shared" ref="H71:H73" si="29">IF(G71="TAK",1,0)</f>
        <v>0</v>
      </c>
      <c r="I71" s="14"/>
      <c r="J71" s="13">
        <f t="shared" ref="J71:J73" si="30">IF(I71="TAK",1,0)</f>
        <v>0</v>
      </c>
    </row>
    <row r="72" spans="1:10" x14ac:dyDescent="0.25">
      <c r="A72" s="9">
        <v>3</v>
      </c>
      <c r="B72" s="5" t="s">
        <v>129</v>
      </c>
      <c r="C72" s="3"/>
      <c r="D72" s="4">
        <f t="shared" si="27"/>
        <v>0</v>
      </c>
      <c r="E72" s="12"/>
      <c r="F72" s="13">
        <f t="shared" si="28"/>
        <v>0</v>
      </c>
      <c r="G72" s="3"/>
      <c r="H72" s="4">
        <f t="shared" si="29"/>
        <v>0</v>
      </c>
      <c r="I72" s="14"/>
      <c r="J72" s="13">
        <f t="shared" si="30"/>
        <v>0</v>
      </c>
    </row>
    <row r="73" spans="1:10" ht="15.75" thickBot="1" x14ac:dyDescent="0.3">
      <c r="A73" s="9">
        <v>4</v>
      </c>
      <c r="B73" s="5" t="s">
        <v>322</v>
      </c>
      <c r="C73" s="3"/>
      <c r="D73" s="4">
        <f t="shared" si="27"/>
        <v>0</v>
      </c>
      <c r="E73" s="14"/>
      <c r="F73" s="13">
        <f t="shared" si="28"/>
        <v>0</v>
      </c>
      <c r="G73" s="3"/>
      <c r="H73" s="4">
        <f t="shared" si="29"/>
        <v>0</v>
      </c>
      <c r="I73" s="14"/>
      <c r="J73" s="13">
        <f t="shared" si="30"/>
        <v>0</v>
      </c>
    </row>
    <row r="74" spans="1:10" ht="18" customHeight="1" thickBot="1" x14ac:dyDescent="0.3">
      <c r="A74" s="462" t="s">
        <v>2</v>
      </c>
      <c r="B74" s="462"/>
      <c r="C74" s="424">
        <f>SUM(D70:D73)</f>
        <v>0</v>
      </c>
      <c r="D74" s="423"/>
      <c r="E74" s="424">
        <f>SUM(F70:F73)</f>
        <v>0</v>
      </c>
      <c r="F74" s="423"/>
      <c r="G74" s="424">
        <f>SUM(H70:H73)</f>
        <v>0</v>
      </c>
      <c r="H74" s="423"/>
      <c r="I74" s="424">
        <f>SUM(J70:J73)</f>
        <v>0</v>
      </c>
      <c r="J74" s="423"/>
    </row>
    <row r="75" spans="1:10" ht="18" customHeight="1" thickBot="1" x14ac:dyDescent="0.3">
      <c r="A75" s="463"/>
      <c r="B75" s="463"/>
      <c r="C75" s="215"/>
      <c r="D75" s="219">
        <f>C74/4</f>
        <v>0</v>
      </c>
      <c r="E75" s="220"/>
      <c r="F75" s="219">
        <f>E74/4</f>
        <v>0</v>
      </c>
      <c r="G75" s="220"/>
      <c r="H75" s="219">
        <f>G74/4</f>
        <v>0</v>
      </c>
      <c r="I75" s="220"/>
      <c r="J75" s="219">
        <f>I74/4</f>
        <v>0</v>
      </c>
    </row>
    <row r="76" spans="1:10" ht="18" thickBot="1" x14ac:dyDescent="0.3">
      <c r="A76" s="414" t="s">
        <v>289</v>
      </c>
      <c r="B76" s="415"/>
      <c r="C76" s="416" t="str">
        <f>IF(D75=0%,"0",IF(D75&lt;=50%,"1",IF(D75&lt;=99%,"2",IF(D75=100%,"3",""))))</f>
        <v>0</v>
      </c>
      <c r="D76" s="417"/>
      <c r="E76" s="416" t="str">
        <f t="shared" ref="E76" si="31">IF(F75=0%,"0",IF(F75&lt;=50%,"1",IF(F75&lt;=99%,"2",IF(F75=100%,"3",""))))</f>
        <v>0</v>
      </c>
      <c r="F76" s="417"/>
      <c r="G76" s="416" t="str">
        <f t="shared" ref="G76" si="32">IF(H75=0%,"0",IF(H75&lt;=50%,"1",IF(H75&lt;=99%,"2",IF(H75=100%,"3",""))))</f>
        <v>0</v>
      </c>
      <c r="H76" s="417"/>
      <c r="I76" s="416" t="str">
        <f t="shared" ref="I76" si="33">IF(J75=0%,"0",IF(J75&lt;=50%,"1",IF(J75&lt;=99%,"2",IF(J75=100%,"3",""))))</f>
        <v>0</v>
      </c>
      <c r="J76" s="417"/>
    </row>
    <row r="77" spans="1:10" ht="15.75" thickBot="1" x14ac:dyDescent="0.3"/>
    <row r="78" spans="1:10" ht="19.5" thickBot="1" x14ac:dyDescent="0.35">
      <c r="A78" s="438" t="s">
        <v>130</v>
      </c>
      <c r="B78" s="439"/>
      <c r="C78" s="439"/>
      <c r="D78" s="439"/>
      <c r="E78" s="439"/>
      <c r="F78" s="439"/>
      <c r="G78" s="439"/>
      <c r="H78" s="439"/>
      <c r="I78" s="439"/>
      <c r="J78" s="440"/>
    </row>
    <row r="79" spans="1:10" ht="42.75" customHeight="1" thickBot="1" x14ac:dyDescent="0.3">
      <c r="A79" s="418" t="s">
        <v>0</v>
      </c>
      <c r="B79" s="420" t="s">
        <v>1</v>
      </c>
      <c r="C79" s="464" t="s">
        <v>576</v>
      </c>
      <c r="D79" s="465"/>
      <c r="E79" s="465"/>
      <c r="F79" s="465"/>
      <c r="G79" s="465"/>
      <c r="H79" s="465"/>
      <c r="I79" s="465"/>
      <c r="J79" s="466"/>
    </row>
    <row r="80" spans="1:10" ht="91.5" customHeight="1" thickBot="1" x14ac:dyDescent="0.3">
      <c r="A80" s="419"/>
      <c r="B80" s="421"/>
      <c r="C80" s="430" t="str">
        <f>'Dane podstawowe'!C19</f>
        <v>…............................................................................................................................................................</v>
      </c>
      <c r="D80" s="431"/>
      <c r="E80" s="450" t="str">
        <f>'Dane podstawowe'!C20</f>
        <v>…............................................................................................................................................................</v>
      </c>
      <c r="F80" s="451"/>
      <c r="G80" s="430" t="str">
        <f>'Dane podstawowe'!C21</f>
        <v>…............................................................................................................................................................</v>
      </c>
      <c r="H80" s="431"/>
      <c r="I80" s="434" t="str">
        <f>'Dane podstawowe'!C22</f>
        <v>…............................................................................................................................................................</v>
      </c>
      <c r="J80" s="433"/>
    </row>
    <row r="81" spans="1:10" x14ac:dyDescent="0.25">
      <c r="A81" s="8">
        <v>1</v>
      </c>
      <c r="B81" s="2" t="s">
        <v>330</v>
      </c>
      <c r="C81" s="3"/>
      <c r="D81" s="227">
        <f>IF(C81="TAK",1,0)</f>
        <v>0</v>
      </c>
      <c r="E81" s="11"/>
      <c r="F81" s="228">
        <f>IF(E81="TAK",1,0)</f>
        <v>0</v>
      </c>
      <c r="G81" s="3"/>
      <c r="H81" s="4">
        <f>IF(G81="TAK",1,0)</f>
        <v>0</v>
      </c>
      <c r="I81" s="14"/>
      <c r="J81" s="13">
        <f>IF(I81="TAK",1,0)</f>
        <v>0</v>
      </c>
    </row>
    <row r="82" spans="1:10" ht="30" x14ac:dyDescent="0.25">
      <c r="A82" s="9">
        <v>2</v>
      </c>
      <c r="B82" s="6" t="s">
        <v>131</v>
      </c>
      <c r="C82" s="3"/>
      <c r="D82" s="227">
        <f t="shared" ref="D82:D87" si="34">IF(C82="TAK",1,0)</f>
        <v>0</v>
      </c>
      <c r="E82" s="12"/>
      <c r="F82" s="13">
        <f t="shared" ref="F82:F88" si="35">IF(E82="TAK",1,0)</f>
        <v>0</v>
      </c>
      <c r="G82" s="3"/>
      <c r="H82" s="4">
        <f t="shared" ref="H82:H88" si="36">IF(G82="TAK",1,0)</f>
        <v>0</v>
      </c>
      <c r="I82" s="14"/>
      <c r="J82" s="13">
        <f t="shared" ref="J82:J88" si="37">IF(I82="TAK",1,0)</f>
        <v>0</v>
      </c>
    </row>
    <row r="83" spans="1:10" ht="30" x14ac:dyDescent="0.25">
      <c r="A83" s="9">
        <v>3</v>
      </c>
      <c r="B83" s="6" t="s">
        <v>298</v>
      </c>
      <c r="C83" s="3"/>
      <c r="D83" s="227">
        <f t="shared" si="34"/>
        <v>0</v>
      </c>
      <c r="E83" s="12"/>
      <c r="F83" s="13">
        <f t="shared" si="35"/>
        <v>0</v>
      </c>
      <c r="G83" s="3"/>
      <c r="H83" s="4">
        <f t="shared" si="36"/>
        <v>0</v>
      </c>
      <c r="I83" s="14"/>
      <c r="J83" s="13">
        <f t="shared" si="37"/>
        <v>0</v>
      </c>
    </row>
    <row r="84" spans="1:10" ht="45" x14ac:dyDescent="0.25">
      <c r="A84" s="9">
        <v>4</v>
      </c>
      <c r="B84" s="6" t="s">
        <v>132</v>
      </c>
      <c r="C84" s="3"/>
      <c r="D84" s="227">
        <f t="shared" si="34"/>
        <v>0</v>
      </c>
      <c r="E84" s="12"/>
      <c r="F84" s="13">
        <f t="shared" si="35"/>
        <v>0</v>
      </c>
      <c r="G84" s="3"/>
      <c r="H84" s="4">
        <f t="shared" si="36"/>
        <v>0</v>
      </c>
      <c r="I84" s="14"/>
      <c r="J84" s="13">
        <f t="shared" si="37"/>
        <v>0</v>
      </c>
    </row>
    <row r="85" spans="1:10" ht="45" x14ac:dyDescent="0.25">
      <c r="A85" s="9">
        <v>5</v>
      </c>
      <c r="B85" s="6" t="s">
        <v>133</v>
      </c>
      <c r="C85" s="3"/>
      <c r="D85" s="227">
        <f t="shared" si="34"/>
        <v>0</v>
      </c>
      <c r="E85" s="12"/>
      <c r="F85" s="13">
        <f t="shared" si="35"/>
        <v>0</v>
      </c>
      <c r="G85" s="3"/>
      <c r="H85" s="4">
        <f t="shared" si="36"/>
        <v>0</v>
      </c>
      <c r="I85" s="14"/>
      <c r="J85" s="13">
        <f t="shared" si="37"/>
        <v>0</v>
      </c>
    </row>
    <row r="86" spans="1:10" ht="30" x14ac:dyDescent="0.25">
      <c r="A86" s="9">
        <v>6</v>
      </c>
      <c r="B86" s="6" t="s">
        <v>134</v>
      </c>
      <c r="C86" s="3"/>
      <c r="D86" s="227">
        <f t="shared" si="34"/>
        <v>0</v>
      </c>
      <c r="E86" s="12"/>
      <c r="F86" s="13">
        <f t="shared" si="35"/>
        <v>0</v>
      </c>
      <c r="G86" s="3"/>
      <c r="H86" s="4">
        <f t="shared" si="36"/>
        <v>0</v>
      </c>
      <c r="I86" s="14"/>
      <c r="J86" s="13">
        <f t="shared" si="37"/>
        <v>0</v>
      </c>
    </row>
    <row r="87" spans="1:10" ht="45" x14ac:dyDescent="0.25">
      <c r="A87" s="9">
        <v>7</v>
      </c>
      <c r="B87" s="6" t="s">
        <v>331</v>
      </c>
      <c r="C87" s="3"/>
      <c r="D87" s="227">
        <f t="shared" si="34"/>
        <v>0</v>
      </c>
      <c r="E87" s="12"/>
      <c r="F87" s="13">
        <f t="shared" si="35"/>
        <v>0</v>
      </c>
      <c r="G87" s="3"/>
      <c r="H87" s="4">
        <f t="shared" si="36"/>
        <v>0</v>
      </c>
      <c r="I87" s="14"/>
      <c r="J87" s="13">
        <f t="shared" si="37"/>
        <v>0</v>
      </c>
    </row>
    <row r="88" spans="1:10" ht="30" x14ac:dyDescent="0.25">
      <c r="A88" s="9">
        <v>8</v>
      </c>
      <c r="B88" s="6" t="s">
        <v>135</v>
      </c>
      <c r="C88" s="3"/>
      <c r="D88" s="227">
        <f>IF(C88="TAK",1,0)</f>
        <v>0</v>
      </c>
      <c r="E88" s="12"/>
      <c r="F88" s="13">
        <f t="shared" si="35"/>
        <v>0</v>
      </c>
      <c r="G88" s="3"/>
      <c r="H88" s="4">
        <f t="shared" si="36"/>
        <v>0</v>
      </c>
      <c r="I88" s="14"/>
      <c r="J88" s="13">
        <f t="shared" si="37"/>
        <v>0</v>
      </c>
    </row>
    <row r="89" spans="1:10" ht="30" x14ac:dyDescent="0.25">
      <c r="A89" s="9">
        <v>9</v>
      </c>
      <c r="B89" s="6" t="s">
        <v>136</v>
      </c>
      <c r="C89" s="386"/>
      <c r="D89" s="227">
        <f t="shared" ref="D89" si="38">IF(OR(C89="TAK",C89="NIE DOTYCZY"),1,0)</f>
        <v>0</v>
      </c>
      <c r="E89" s="12"/>
      <c r="F89" s="13">
        <f t="shared" ref="F89" si="39">IF(OR(E89="TAK",E89="NIE DOTYCZY"),1,0)</f>
        <v>0</v>
      </c>
      <c r="G89" s="3"/>
      <c r="H89" s="4">
        <f t="shared" ref="H89" si="40">IF(OR(G89="TAK",G89="NIE DOTYCZY"),1,0)</f>
        <v>0</v>
      </c>
      <c r="I89" s="14"/>
      <c r="J89" s="13">
        <f t="shared" ref="J89" si="41">IF(OR(I89="TAK",I89="NIE DOTYCZY"),1,0)</f>
        <v>0</v>
      </c>
    </row>
    <row r="90" spans="1:10" ht="30.75" thickBot="1" x14ac:dyDescent="0.3">
      <c r="A90" s="9">
        <v>10</v>
      </c>
      <c r="B90" s="6" t="s">
        <v>137</v>
      </c>
      <c r="C90" s="3"/>
      <c r="D90" s="227">
        <f>IF(C90="TAK",1,0)</f>
        <v>0</v>
      </c>
      <c r="E90" s="229"/>
      <c r="F90" s="234">
        <f>IF(E90="TAK",1,0)</f>
        <v>0</v>
      </c>
      <c r="G90" s="3"/>
      <c r="H90" s="4">
        <f>IF(G90="TAK",1,0)</f>
        <v>0</v>
      </c>
      <c r="I90" s="14"/>
      <c r="J90" s="13">
        <f>IF(I90="TAK",1,0)</f>
        <v>0</v>
      </c>
    </row>
    <row r="91" spans="1:10" ht="18" customHeight="1" thickBot="1" x14ac:dyDescent="0.3">
      <c r="A91" s="462" t="s">
        <v>2</v>
      </c>
      <c r="B91" s="462"/>
      <c r="C91" s="424">
        <f>SUM(D81:D90)</f>
        <v>0</v>
      </c>
      <c r="D91" s="423"/>
      <c r="E91" s="424">
        <f>SUM(F81:F90)</f>
        <v>0</v>
      </c>
      <c r="F91" s="423"/>
      <c r="G91" s="424">
        <f>SUM(H81:H90)</f>
        <v>0</v>
      </c>
      <c r="H91" s="423"/>
      <c r="I91" s="424">
        <f>SUM(J81:J90)</f>
        <v>0</v>
      </c>
      <c r="J91" s="423"/>
    </row>
    <row r="92" spans="1:10" ht="18" customHeight="1" thickBot="1" x14ac:dyDescent="0.3">
      <c r="A92" s="463"/>
      <c r="B92" s="463"/>
      <c r="C92" s="215"/>
      <c r="D92" s="219">
        <f>C91/10</f>
        <v>0</v>
      </c>
      <c r="E92" s="220"/>
      <c r="F92" s="219">
        <f>E91/10</f>
        <v>0</v>
      </c>
      <c r="G92" s="220"/>
      <c r="H92" s="219">
        <f>G91/10</f>
        <v>0</v>
      </c>
      <c r="I92" s="220"/>
      <c r="J92" s="219">
        <f>I91/10</f>
        <v>0</v>
      </c>
    </row>
    <row r="93" spans="1:10" ht="18" thickBot="1" x14ac:dyDescent="0.3">
      <c r="A93" s="414" t="s">
        <v>289</v>
      </c>
      <c r="B93" s="415"/>
      <c r="C93" s="416" t="str">
        <f>IF(D92=0%,"0",IF(D92&lt;=50%,"1",IF(D92&lt;=99%,"2",IF(D92=100%,"3",""))))</f>
        <v>0</v>
      </c>
      <c r="D93" s="417"/>
      <c r="E93" s="416" t="str">
        <f t="shared" ref="E93" si="42">IF(F92=0%,"0",IF(F92&lt;=50%,"1",IF(F92&lt;=99%,"2",IF(F92=100%,"3",""))))</f>
        <v>0</v>
      </c>
      <c r="F93" s="417"/>
      <c r="G93" s="416" t="str">
        <f t="shared" ref="G93" si="43">IF(H92=0%,"0",IF(H92&lt;=50%,"1",IF(H92&lt;=99%,"2",IF(H92=100%,"3",""))))</f>
        <v>0</v>
      </c>
      <c r="H93" s="417"/>
      <c r="I93" s="416" t="str">
        <f t="shared" ref="I93" si="44">IF(J92=0%,"0",IF(J92&lt;=50%,"1",IF(J92&lt;=99%,"2",IF(J92=100%,"3",""))))</f>
        <v>0</v>
      </c>
      <c r="J93" s="417"/>
    </row>
    <row r="94" spans="1:10" ht="15.75" thickBot="1" x14ac:dyDescent="0.3"/>
    <row r="95" spans="1:10" ht="19.5" thickBot="1" x14ac:dyDescent="0.35">
      <c r="A95" s="438" t="s">
        <v>138</v>
      </c>
      <c r="B95" s="439"/>
      <c r="C95" s="439"/>
      <c r="D95" s="439"/>
      <c r="E95" s="439"/>
      <c r="F95" s="439"/>
      <c r="G95" s="439"/>
      <c r="H95" s="439"/>
      <c r="I95" s="439"/>
      <c r="J95" s="440"/>
    </row>
    <row r="96" spans="1:10" ht="30" customHeight="1" thickBot="1" x14ac:dyDescent="0.3">
      <c r="A96" s="418" t="s">
        <v>0</v>
      </c>
      <c r="B96" s="420" t="s">
        <v>1</v>
      </c>
      <c r="C96" s="470" t="s">
        <v>577</v>
      </c>
      <c r="D96" s="471"/>
      <c r="E96" s="471"/>
      <c r="F96" s="471"/>
      <c r="G96" s="471"/>
      <c r="H96" s="471"/>
      <c r="I96" s="471"/>
      <c r="J96" s="472"/>
    </row>
    <row r="97" spans="1:10" ht="91.5" customHeight="1" thickBot="1" x14ac:dyDescent="0.3">
      <c r="A97" s="419"/>
      <c r="B97" s="421"/>
      <c r="C97" s="430" t="str">
        <f>'Dane podstawowe'!C19</f>
        <v>…............................................................................................................................................................</v>
      </c>
      <c r="D97" s="431"/>
      <c r="E97" s="432" t="str">
        <f>'Dane podstawowe'!C20</f>
        <v>…............................................................................................................................................................</v>
      </c>
      <c r="F97" s="433"/>
      <c r="G97" s="430" t="str">
        <f>'Dane podstawowe'!C21</f>
        <v>…............................................................................................................................................................</v>
      </c>
      <c r="H97" s="431"/>
      <c r="I97" s="434" t="str">
        <f>'Dane podstawowe'!C22</f>
        <v>…............................................................................................................................................................</v>
      </c>
      <c r="J97" s="433"/>
    </row>
    <row r="98" spans="1:10" ht="30" x14ac:dyDescent="0.25">
      <c r="A98" s="8">
        <v>1</v>
      </c>
      <c r="B98" s="2" t="s">
        <v>139</v>
      </c>
      <c r="C98" s="386"/>
      <c r="D98" s="4">
        <f>IF(OR(C98="TAK",C98="NIE DOTYCZY"),1,0)</f>
        <v>0</v>
      </c>
      <c r="E98" s="11"/>
      <c r="F98" s="13">
        <f>IF(OR(E98="TAK",E98="NIE DOTYCZY"),1,0)</f>
        <v>0</v>
      </c>
      <c r="G98" s="3"/>
      <c r="H98" s="4">
        <f>IF(OR(G98="TAK",G98="NIE DOTYCZY"),1,0)</f>
        <v>0</v>
      </c>
      <c r="I98" s="14"/>
      <c r="J98" s="13">
        <f>IF(OR(I98="TAK",I98="NIE DOTYCZY"),1,0)</f>
        <v>0</v>
      </c>
    </row>
    <row r="99" spans="1:10" ht="45" x14ac:dyDescent="0.25">
      <c r="A99" s="9">
        <v>2</v>
      </c>
      <c r="B99" s="6" t="s">
        <v>140</v>
      </c>
      <c r="C99" s="386"/>
      <c r="D99" s="4">
        <f t="shared" ref="D99:D103" si="45">IF(OR(C99="TAK",C99="NIE DOTYCZY"),1,0)</f>
        <v>0</v>
      </c>
      <c r="E99" s="12"/>
      <c r="F99" s="13">
        <f t="shared" ref="F99:F103" si="46">IF(OR(E99="TAK",E99="NIE DOTYCZY"),1,0)</f>
        <v>0</v>
      </c>
      <c r="G99" s="3"/>
      <c r="H99" s="4">
        <f t="shared" ref="H99:H103" si="47">IF(OR(G99="TAK",G99="NIE DOTYCZY"),1,0)</f>
        <v>0</v>
      </c>
      <c r="I99" s="14"/>
      <c r="J99" s="13">
        <f t="shared" ref="J99:J103" si="48">IF(OR(I99="TAK",I99="NIE DOTYCZY"),1,0)</f>
        <v>0</v>
      </c>
    </row>
    <row r="100" spans="1:10" x14ac:dyDescent="0.25">
      <c r="A100" s="9">
        <v>3</v>
      </c>
      <c r="B100" s="5" t="s">
        <v>141</v>
      </c>
      <c r="C100" s="386"/>
      <c r="D100" s="4">
        <f t="shared" si="45"/>
        <v>0</v>
      </c>
      <c r="E100" s="12"/>
      <c r="F100" s="13">
        <f t="shared" si="46"/>
        <v>0</v>
      </c>
      <c r="G100" s="3"/>
      <c r="H100" s="4">
        <f t="shared" si="47"/>
        <v>0</v>
      </c>
      <c r="I100" s="14"/>
      <c r="J100" s="13">
        <f t="shared" si="48"/>
        <v>0</v>
      </c>
    </row>
    <row r="101" spans="1:10" ht="30" x14ac:dyDescent="0.25">
      <c r="A101" s="9">
        <v>4</v>
      </c>
      <c r="B101" s="6" t="s">
        <v>142</v>
      </c>
      <c r="C101" s="386"/>
      <c r="D101" s="4">
        <f t="shared" si="45"/>
        <v>0</v>
      </c>
      <c r="E101" s="12"/>
      <c r="F101" s="13">
        <f t="shared" si="46"/>
        <v>0</v>
      </c>
      <c r="G101" s="3"/>
      <c r="H101" s="4">
        <f t="shared" si="47"/>
        <v>0</v>
      </c>
      <c r="I101" s="14"/>
      <c r="J101" s="13">
        <f t="shared" si="48"/>
        <v>0</v>
      </c>
    </row>
    <row r="102" spans="1:10" ht="45" x14ac:dyDescent="0.25">
      <c r="A102" s="9">
        <v>5</v>
      </c>
      <c r="B102" s="6" t="s">
        <v>143</v>
      </c>
      <c r="C102" s="386"/>
      <c r="D102" s="4">
        <f t="shared" si="45"/>
        <v>0</v>
      </c>
      <c r="E102" s="12"/>
      <c r="F102" s="13">
        <f t="shared" si="46"/>
        <v>0</v>
      </c>
      <c r="G102" s="3"/>
      <c r="H102" s="4">
        <f t="shared" si="47"/>
        <v>0</v>
      </c>
      <c r="I102" s="14"/>
      <c r="J102" s="13">
        <f t="shared" si="48"/>
        <v>0</v>
      </c>
    </row>
    <row r="103" spans="1:10" ht="45.75" thickBot="1" x14ac:dyDescent="0.3">
      <c r="A103" s="9">
        <v>6</v>
      </c>
      <c r="B103" s="6" t="s">
        <v>144</v>
      </c>
      <c r="C103" s="386"/>
      <c r="D103" s="4">
        <f t="shared" si="45"/>
        <v>0</v>
      </c>
      <c r="E103" s="12"/>
      <c r="F103" s="13">
        <f t="shared" si="46"/>
        <v>0</v>
      </c>
      <c r="G103" s="3"/>
      <c r="H103" s="4">
        <f t="shared" si="47"/>
        <v>0</v>
      </c>
      <c r="I103" s="14"/>
      <c r="J103" s="13">
        <f t="shared" si="48"/>
        <v>0</v>
      </c>
    </row>
    <row r="104" spans="1:10" ht="18" customHeight="1" thickBot="1" x14ac:dyDescent="0.3">
      <c r="A104" s="462" t="s">
        <v>2</v>
      </c>
      <c r="B104" s="462"/>
      <c r="C104" s="424">
        <f>SUM(D98:D103)</f>
        <v>0</v>
      </c>
      <c r="D104" s="423"/>
      <c r="E104" s="424">
        <f>SUM(F98:F103)</f>
        <v>0</v>
      </c>
      <c r="F104" s="423"/>
      <c r="G104" s="424">
        <f>SUM(H98:H103)</f>
        <v>0</v>
      </c>
      <c r="H104" s="423"/>
      <c r="I104" s="424">
        <f>SUM(J98:J103)</f>
        <v>0</v>
      </c>
      <c r="J104" s="423"/>
    </row>
    <row r="105" spans="1:10" ht="18" customHeight="1" thickBot="1" x14ac:dyDescent="0.3">
      <c r="A105" s="463"/>
      <c r="B105" s="463"/>
      <c r="C105" s="215"/>
      <c r="D105" s="219">
        <f>C104/6</f>
        <v>0</v>
      </c>
      <c r="E105" s="220"/>
      <c r="F105" s="219">
        <f>E104/6</f>
        <v>0</v>
      </c>
      <c r="G105" s="220"/>
      <c r="H105" s="219">
        <f>G104/6</f>
        <v>0</v>
      </c>
      <c r="I105" s="220"/>
      <c r="J105" s="219">
        <f>I104/6</f>
        <v>0</v>
      </c>
    </row>
    <row r="106" spans="1:10" ht="18" thickBot="1" x14ac:dyDescent="0.3">
      <c r="A106" s="414" t="s">
        <v>289</v>
      </c>
      <c r="B106" s="415"/>
      <c r="C106" s="416" t="str">
        <f>IF(D105=0%,"0",IF(D105&lt;=50%,"1",IF(D105&lt;=99%,"2",IF(D105=100%,"3",""))))</f>
        <v>0</v>
      </c>
      <c r="D106" s="417"/>
      <c r="E106" s="416" t="str">
        <f t="shared" ref="E106" si="49">IF(F105=0%,"0",IF(F105&lt;=50%,"1",IF(F105&lt;=99%,"2",IF(F105=100%,"3",""))))</f>
        <v>0</v>
      </c>
      <c r="F106" s="417"/>
      <c r="G106" s="416" t="str">
        <f t="shared" ref="G106" si="50">IF(H105=0%,"0",IF(H105&lt;=50%,"1",IF(H105&lt;=99%,"2",IF(H105=100%,"3",""))))</f>
        <v>0</v>
      </c>
      <c r="H106" s="417"/>
      <c r="I106" s="416" t="str">
        <f t="shared" ref="I106" si="51">IF(J105=0%,"0",IF(J105&lt;=50%,"1",IF(J105&lt;=99%,"2",IF(J105=100%,"3",""))))</f>
        <v>0</v>
      </c>
      <c r="J106" s="417"/>
    </row>
    <row r="107" spans="1:10" ht="15.75" thickBot="1" x14ac:dyDescent="0.3"/>
    <row r="108" spans="1:10" ht="19.5" thickBot="1" x14ac:dyDescent="0.35">
      <c r="A108" s="438" t="s">
        <v>145</v>
      </c>
      <c r="B108" s="439"/>
      <c r="C108" s="439"/>
      <c r="D108" s="439"/>
      <c r="E108" s="439"/>
      <c r="F108" s="439"/>
      <c r="G108" s="439"/>
      <c r="H108" s="439"/>
      <c r="I108" s="439"/>
      <c r="J108" s="440"/>
    </row>
    <row r="109" spans="1:10" ht="48" customHeight="1" thickBot="1" x14ac:dyDescent="0.3">
      <c r="A109" s="418" t="s">
        <v>0</v>
      </c>
      <c r="B109" s="420" t="s">
        <v>1</v>
      </c>
      <c r="C109" s="464" t="s">
        <v>308</v>
      </c>
      <c r="D109" s="465"/>
      <c r="E109" s="465"/>
      <c r="F109" s="465"/>
      <c r="G109" s="465"/>
      <c r="H109" s="465"/>
      <c r="I109" s="465"/>
      <c r="J109" s="466"/>
    </row>
    <row r="110" spans="1:10" ht="91.5" customHeight="1" thickBot="1" x14ac:dyDescent="0.3">
      <c r="A110" s="419"/>
      <c r="B110" s="421"/>
      <c r="C110" s="430" t="str">
        <f>'Dane podstawowe'!C19</f>
        <v>…............................................................................................................................................................</v>
      </c>
      <c r="D110" s="431"/>
      <c r="E110" s="450" t="str">
        <f>'Dane podstawowe'!C20</f>
        <v>…............................................................................................................................................................</v>
      </c>
      <c r="F110" s="451"/>
      <c r="G110" s="430" t="str">
        <f>'Dane podstawowe'!C21</f>
        <v>…............................................................................................................................................................</v>
      </c>
      <c r="H110" s="431"/>
      <c r="I110" s="434" t="str">
        <f>'Dane podstawowe'!C22</f>
        <v>…............................................................................................................................................................</v>
      </c>
      <c r="J110" s="433"/>
    </row>
    <row r="111" spans="1:10" ht="30" x14ac:dyDescent="0.25">
      <c r="A111" s="8">
        <v>1</v>
      </c>
      <c r="B111" s="2" t="s">
        <v>146</v>
      </c>
      <c r="C111" s="3"/>
      <c r="D111" s="227">
        <f>IF(OR(C111="TAK",C111="NIE DOTYCZY"),1,0)</f>
        <v>0</v>
      </c>
      <c r="E111" s="11"/>
      <c r="F111" s="228">
        <f>IF(OR(E111="TAK",E111="NIE DOTYCZY"),1,0)</f>
        <v>0</v>
      </c>
      <c r="G111" s="3"/>
      <c r="H111" s="4">
        <f>IF(OR(G111="TAK",G111="NIE DOTYCZY"),1,0)</f>
        <v>0</v>
      </c>
      <c r="I111" s="14"/>
      <c r="J111" s="13">
        <f>IF(OR(I111="TAK",I111="NIE DOTYCZY"),1,0)</f>
        <v>0</v>
      </c>
    </row>
    <row r="112" spans="1:10" x14ac:dyDescent="0.25">
      <c r="A112" s="9">
        <v>2</v>
      </c>
      <c r="B112" s="5" t="s">
        <v>147</v>
      </c>
      <c r="C112" s="3"/>
      <c r="D112" s="227">
        <f t="shared" ref="D112:D113" si="52">IF(OR(C112="TAK",C112="NIE DOTYCZY"),1,0)</f>
        <v>0</v>
      </c>
      <c r="E112" s="12"/>
      <c r="F112" s="13">
        <f t="shared" ref="F112:F113" si="53">IF(OR(E112="TAK",E112="NIE DOTYCZY"),1,0)</f>
        <v>0</v>
      </c>
      <c r="G112" s="3"/>
      <c r="H112" s="4">
        <f t="shared" ref="H112:H113" si="54">IF(OR(G112="TAK",G112="NIE DOTYCZY"),1,0)</f>
        <v>0</v>
      </c>
      <c r="I112" s="14"/>
      <c r="J112" s="13">
        <f t="shared" ref="J112:J113" si="55">IF(OR(I112="TAK",I112="NIE DOTYCZY"),1,0)</f>
        <v>0</v>
      </c>
    </row>
    <row r="113" spans="1:10" ht="15.75" thickBot="1" x14ac:dyDescent="0.3">
      <c r="A113" s="9">
        <v>3</v>
      </c>
      <c r="B113" s="5" t="s">
        <v>148</v>
      </c>
      <c r="C113" s="3"/>
      <c r="D113" s="227">
        <f t="shared" si="52"/>
        <v>0</v>
      </c>
      <c r="E113" s="229"/>
      <c r="F113" s="234">
        <f t="shared" si="53"/>
        <v>0</v>
      </c>
      <c r="G113" s="3"/>
      <c r="H113" s="4">
        <f t="shared" si="54"/>
        <v>0</v>
      </c>
      <c r="I113" s="14"/>
      <c r="J113" s="13">
        <f t="shared" si="55"/>
        <v>0</v>
      </c>
    </row>
    <row r="114" spans="1:10" ht="18" customHeight="1" thickBot="1" x14ac:dyDescent="0.3">
      <c r="A114" s="462" t="s">
        <v>2</v>
      </c>
      <c r="B114" s="462"/>
      <c r="C114" s="424">
        <f>SUM(D111:D113)</f>
        <v>0</v>
      </c>
      <c r="D114" s="423"/>
      <c r="E114" s="425">
        <f>SUM(F111:F113)</f>
        <v>0</v>
      </c>
      <c r="F114" s="426"/>
      <c r="G114" s="424">
        <f>SUM(H111:H113)</f>
        <v>0</v>
      </c>
      <c r="H114" s="423"/>
      <c r="I114" s="424">
        <f>SUM(J111:J113)</f>
        <v>0</v>
      </c>
      <c r="J114" s="423"/>
    </row>
    <row r="115" spans="1:10" ht="18" customHeight="1" thickBot="1" x14ac:dyDescent="0.3">
      <c r="A115" s="463"/>
      <c r="B115" s="463"/>
      <c r="C115" s="215"/>
      <c r="D115" s="219">
        <f>C114/3</f>
        <v>0</v>
      </c>
      <c r="E115" s="220"/>
      <c r="F115" s="219">
        <f>E114/3</f>
        <v>0</v>
      </c>
      <c r="G115" s="220"/>
      <c r="H115" s="219">
        <f>G114/3</f>
        <v>0</v>
      </c>
      <c r="I115" s="220"/>
      <c r="J115" s="219">
        <f>I114/3</f>
        <v>0</v>
      </c>
    </row>
    <row r="116" spans="1:10" ht="18" thickBot="1" x14ac:dyDescent="0.3">
      <c r="A116" s="414" t="s">
        <v>289</v>
      </c>
      <c r="B116" s="415"/>
      <c r="C116" s="416" t="str">
        <f>IF(D115=0%,"0",IF(D115&lt;=50%,"1",IF(D115&lt;=99%,"2",IF(D115=100%,"3",""))))</f>
        <v>0</v>
      </c>
      <c r="D116" s="417"/>
      <c r="E116" s="416" t="str">
        <f t="shared" ref="E116" si="56">IF(F115=0%,"0",IF(F115&lt;=50%,"1",IF(F115&lt;=99%,"2",IF(F115=100%,"3",""))))</f>
        <v>0</v>
      </c>
      <c r="F116" s="417"/>
      <c r="G116" s="416" t="str">
        <f t="shared" ref="G116" si="57">IF(H115=0%,"0",IF(H115&lt;=50%,"1",IF(H115&lt;=99%,"2",IF(H115=100%,"3",""))))</f>
        <v>0</v>
      </c>
      <c r="H116" s="417"/>
      <c r="I116" s="416" t="str">
        <f t="shared" ref="I116" si="58">IF(J115=0%,"0",IF(J115&lt;=50%,"1",IF(J115&lt;=99%,"2",IF(J115=100%,"3",""))))</f>
        <v>0</v>
      </c>
      <c r="J116" s="417"/>
    </row>
    <row r="118" spans="1:10" ht="15.75" thickBot="1" x14ac:dyDescent="0.3"/>
    <row r="119" spans="1:10" ht="21.75" thickBot="1" x14ac:dyDescent="0.4">
      <c r="A119" s="444" t="s">
        <v>277</v>
      </c>
      <c r="B119" s="445"/>
      <c r="C119" s="446">
        <f>C21+C30+C45+C54+C65+C76+C93+C106+C116</f>
        <v>0</v>
      </c>
      <c r="D119" s="447"/>
      <c r="E119" s="446">
        <f t="shared" ref="E119" si="59">E21+E30+E45+E54+E65+E76+E93+E106+E116</f>
        <v>0</v>
      </c>
      <c r="F119" s="447"/>
      <c r="G119" s="446">
        <f t="shared" ref="G119" si="60">G21+G30+G45+G54+G65+G76+G93+G106+G116</f>
        <v>0</v>
      </c>
      <c r="H119" s="447"/>
      <c r="I119" s="446">
        <f t="shared" ref="I119" si="61">I21+I30+I45+I54+I65+I76+I93+I106+I116</f>
        <v>0</v>
      </c>
      <c r="J119" s="447"/>
    </row>
    <row r="121" spans="1:10" x14ac:dyDescent="0.25">
      <c r="A121" s="1" t="s">
        <v>292</v>
      </c>
      <c r="B121" s="247" t="s">
        <v>323</v>
      </c>
    </row>
    <row r="122" spans="1:10" x14ac:dyDescent="0.25">
      <c r="A122" s="1" t="s">
        <v>300</v>
      </c>
      <c r="B122" s="247" t="s">
        <v>323</v>
      </c>
    </row>
  </sheetData>
  <sheetProtection algorithmName="SHA-512" hashValue="3yG3gdg3uc9FlBcA/InJbCbPi2BCb5htZrrMoAKUCVyf088CheiWka/r+rjqWzSfEs5aWXyBMPIxJj/t8enYHA==" saltValue="U6ABgXVLwzwAW0WS5eHd4g==" spinCount="100000" sheet="1" objects="1" scenarios="1"/>
  <protectedRanges>
    <protectedRange sqref="C111:C113 E111:E113 G111:G113 I111:I113" name="Rozstęp9"/>
    <protectedRange sqref="C81:C90 E81:E90 G81:G90 I81:I90" name="Rozstęp7"/>
    <protectedRange sqref="C70:C73 E70:E73 G70:G73 I70:I73" name="Rozstęp6"/>
    <protectedRange sqref="C50:C51 E50:E51 G50:G51 I50:I51" name="Rozstęp4"/>
    <protectedRange sqref="C26:C27 E26:E27 G26:G27 I26:I27" name="Rozstęp2"/>
    <protectedRange sqref="C12:C18 E12:E18 G12:G18 I12:I18" name="Rozstęp1"/>
    <protectedRange sqref="C35:C42 E35:E42 G35:G42 I35:I42" name="Rozstęp3"/>
    <protectedRange sqref="C59:C62 E59:E62 G59:G62 I59:I62" name="Rozstęp5"/>
    <protectedRange sqref="C98:C103 E98:E103 G98:G103 I98:I103" name="Rozstęp8"/>
  </protectedRanges>
  <mergeCells count="168">
    <mergeCell ref="A10:A11"/>
    <mergeCell ref="B10:B11"/>
    <mergeCell ref="C10:J10"/>
    <mergeCell ref="C11:D11"/>
    <mergeCell ref="E11:F11"/>
    <mergeCell ref="G11:H11"/>
    <mergeCell ref="I11:J11"/>
    <mergeCell ref="C19:D19"/>
    <mergeCell ref="E19:F19"/>
    <mergeCell ref="G19:H19"/>
    <mergeCell ref="I19:J19"/>
    <mergeCell ref="A19:B20"/>
    <mergeCell ref="G49:H49"/>
    <mergeCell ref="I49:J49"/>
    <mergeCell ref="A24:A25"/>
    <mergeCell ref="B24:B25"/>
    <mergeCell ref="C24:J24"/>
    <mergeCell ref="C25:D25"/>
    <mergeCell ref="E25:F25"/>
    <mergeCell ref="G25:H25"/>
    <mergeCell ref="I25:J25"/>
    <mergeCell ref="A47:J47"/>
    <mergeCell ref="C43:D43"/>
    <mergeCell ref="E43:F43"/>
    <mergeCell ref="G43:H43"/>
    <mergeCell ref="I43:J43"/>
    <mergeCell ref="E28:F28"/>
    <mergeCell ref="G28:H28"/>
    <mergeCell ref="I28:J28"/>
    <mergeCell ref="A76:B76"/>
    <mergeCell ref="C76:D76"/>
    <mergeCell ref="E76:F76"/>
    <mergeCell ref="G76:H76"/>
    <mergeCell ref="I76:J76"/>
    <mergeCell ref="A57:A58"/>
    <mergeCell ref="B57:B58"/>
    <mergeCell ref="C57:J57"/>
    <mergeCell ref="C58:D58"/>
    <mergeCell ref="E58:F58"/>
    <mergeCell ref="G58:H58"/>
    <mergeCell ref="I58:J58"/>
    <mergeCell ref="C63:D63"/>
    <mergeCell ref="E63:F63"/>
    <mergeCell ref="G63:H63"/>
    <mergeCell ref="I63:J63"/>
    <mergeCell ref="A74:B75"/>
    <mergeCell ref="A68:A69"/>
    <mergeCell ref="B68:B69"/>
    <mergeCell ref="C68:J68"/>
    <mergeCell ref="C69:D69"/>
    <mergeCell ref="E69:F69"/>
    <mergeCell ref="C74:D74"/>
    <mergeCell ref="E74:F74"/>
    <mergeCell ref="C91:D91"/>
    <mergeCell ref="E91:F91"/>
    <mergeCell ref="G91:H91"/>
    <mergeCell ref="I91:J91"/>
    <mergeCell ref="A79:A80"/>
    <mergeCell ref="B79:B80"/>
    <mergeCell ref="C79:J79"/>
    <mergeCell ref="C80:D80"/>
    <mergeCell ref="E80:F80"/>
    <mergeCell ref="G80:H80"/>
    <mergeCell ref="I80:J80"/>
    <mergeCell ref="E110:F110"/>
    <mergeCell ref="G110:H110"/>
    <mergeCell ref="A96:A97"/>
    <mergeCell ref="B96:B97"/>
    <mergeCell ref="C96:J96"/>
    <mergeCell ref="C97:D97"/>
    <mergeCell ref="E97:F97"/>
    <mergeCell ref="G97:H97"/>
    <mergeCell ref="I97:J97"/>
    <mergeCell ref="C104:D104"/>
    <mergeCell ref="E104:F104"/>
    <mergeCell ref="G104:H104"/>
    <mergeCell ref="I104:J104"/>
    <mergeCell ref="A119:B119"/>
    <mergeCell ref="A7:J7"/>
    <mergeCell ref="A108:J108"/>
    <mergeCell ref="A67:J67"/>
    <mergeCell ref="A78:J78"/>
    <mergeCell ref="A95:J95"/>
    <mergeCell ref="C119:D119"/>
    <mergeCell ref="E119:F119"/>
    <mergeCell ref="G119:H119"/>
    <mergeCell ref="I119:J119"/>
    <mergeCell ref="I110:J110"/>
    <mergeCell ref="C114:D114"/>
    <mergeCell ref="E114:F114"/>
    <mergeCell ref="A9:J9"/>
    <mergeCell ref="A23:J23"/>
    <mergeCell ref="A32:J32"/>
    <mergeCell ref="A33:A34"/>
    <mergeCell ref="B33:B34"/>
    <mergeCell ref="C33:J33"/>
    <mergeCell ref="C34:D34"/>
    <mergeCell ref="E34:F34"/>
    <mergeCell ref="G34:H34"/>
    <mergeCell ref="I34:J34"/>
    <mergeCell ref="C28:D28"/>
    <mergeCell ref="A21:B21"/>
    <mergeCell ref="C21:D21"/>
    <mergeCell ref="E21:F21"/>
    <mergeCell ref="G21:H21"/>
    <mergeCell ref="I21:J21"/>
    <mergeCell ref="A30:B30"/>
    <mergeCell ref="A45:B45"/>
    <mergeCell ref="A54:B54"/>
    <mergeCell ref="A65:B65"/>
    <mergeCell ref="A28:B29"/>
    <mergeCell ref="C30:D30"/>
    <mergeCell ref="E30:F30"/>
    <mergeCell ref="G30:H30"/>
    <mergeCell ref="I30:J30"/>
    <mergeCell ref="A43:B44"/>
    <mergeCell ref="C45:D45"/>
    <mergeCell ref="E45:F45"/>
    <mergeCell ref="G45:H45"/>
    <mergeCell ref="I45:J45"/>
    <mergeCell ref="A48:A49"/>
    <mergeCell ref="B48:B49"/>
    <mergeCell ref="C48:J48"/>
    <mergeCell ref="C49:D49"/>
    <mergeCell ref="E49:F49"/>
    <mergeCell ref="G74:H74"/>
    <mergeCell ref="I74:J74"/>
    <mergeCell ref="G69:H69"/>
    <mergeCell ref="I69:J69"/>
    <mergeCell ref="E52:F52"/>
    <mergeCell ref="G52:H52"/>
    <mergeCell ref="I52:J52"/>
    <mergeCell ref="A52:B53"/>
    <mergeCell ref="C54:D54"/>
    <mergeCell ref="E54:F54"/>
    <mergeCell ref="G54:H54"/>
    <mergeCell ref="I54:J54"/>
    <mergeCell ref="A63:B64"/>
    <mergeCell ref="C65:D65"/>
    <mergeCell ref="E65:F65"/>
    <mergeCell ref="G65:H65"/>
    <mergeCell ref="I65:J65"/>
    <mergeCell ref="A56:J56"/>
    <mergeCell ref="C52:D52"/>
    <mergeCell ref="A114:B115"/>
    <mergeCell ref="C116:D116"/>
    <mergeCell ref="E116:F116"/>
    <mergeCell ref="G116:H116"/>
    <mergeCell ref="I116:J116"/>
    <mergeCell ref="A91:B92"/>
    <mergeCell ref="C93:D93"/>
    <mergeCell ref="E93:F93"/>
    <mergeCell ref="G93:H93"/>
    <mergeCell ref="I93:J93"/>
    <mergeCell ref="A104:B105"/>
    <mergeCell ref="C106:D106"/>
    <mergeCell ref="E106:F106"/>
    <mergeCell ref="G106:H106"/>
    <mergeCell ref="I106:J106"/>
    <mergeCell ref="A93:B93"/>
    <mergeCell ref="A106:B106"/>
    <mergeCell ref="A116:B116"/>
    <mergeCell ref="G114:H114"/>
    <mergeCell ref="I114:J114"/>
    <mergeCell ref="A109:A110"/>
    <mergeCell ref="B109:B110"/>
    <mergeCell ref="C109:J109"/>
    <mergeCell ref="C110:D110"/>
  </mergeCells>
  <dataValidations count="3">
    <dataValidation type="list" allowBlank="1" showInputMessage="1" showErrorMessage="1" sqref="E16:E17 C39:C40 I16:I17 G16:G17 C16:C17 I39:I40 E39:E40 G39:G40" xr:uid="{00000000-0002-0000-0200-000000000000}">
      <formula1>"TAK, NIE, NIE DOTYCZY"</formula1>
    </dataValidation>
    <dataValidation type="list" allowBlank="1" showInputMessage="1" showErrorMessage="1" sqref="C26:C27 E26:E27 G26:G27 I26:I27 C50:C51 E50:E51 G50:G51 I50:I51 C81:C88 C90 E81:E88 E90 G81:G88 G90 I81:I88 I90 C111:C113 E111:E113 G111:G113 I111:I113 C70:C73 E70:E73 G70:G73 I70:I73" xr:uid="{00000000-0002-0000-0200-000001000000}">
      <formula1>"TAK, NIE"</formula1>
    </dataValidation>
    <dataValidation type="list" allowBlank="1" showInputMessage="1" showErrorMessage="1" sqref="C12:C15 C18 E12:E15 E18 G12:G15 G18 I12:I15 I18 C35:C38 C41:C42 E35:E38 E41:E42 G35:G38 G41:G42 I35:I38 I41:I42 C59:C62 E59:E62 G59:G62 I59:I62 C59:C62 E59:E62 G59:G62 I59:I62 C89 E89 G89 I89 C89 E89 G89 I89 C98:C103 E98:E103 G98:G103 I98:I103 C98:C103 E98:E103 G98:G103 I98:I103 C98:C103 E98:E103 G98:G103 I98:I103 C98:C103 E98:E103 G98:G103 I98:I103 C98:C103 E98:E103 G98:G103 I98:I103" xr:uid="{00000000-0002-0000-0200-000002000000}">
      <formula1>"TAK, NIE,"</formula1>
    </dataValidation>
  </dataValidations>
  <pageMargins left="0.7" right="0.7" top="0.75" bottom="0.75" header="0.3" footer="0.3"/>
  <pageSetup paperSize="8" scale="8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G307"/>
  <sheetViews>
    <sheetView workbookViewId="0"/>
  </sheetViews>
  <sheetFormatPr defaultRowHeight="15" x14ac:dyDescent="0.25"/>
  <cols>
    <col min="1" max="1" width="9.140625" style="1"/>
    <col min="2" max="2" width="114.140625" customWidth="1"/>
    <col min="3" max="3" width="25.28515625" style="38" customWidth="1"/>
    <col min="4" max="4" width="10.7109375" customWidth="1"/>
    <col min="5" max="5" width="12.7109375" customWidth="1"/>
    <col min="6" max="6" width="10.7109375" customWidth="1"/>
  </cols>
  <sheetData>
    <row r="6" spans="1:6" x14ac:dyDescent="0.25">
      <c r="B6" t="s">
        <v>580</v>
      </c>
    </row>
    <row r="7" spans="1:6" x14ac:dyDescent="0.25">
      <c r="B7" t="s">
        <v>565</v>
      </c>
    </row>
    <row r="8" spans="1:6" ht="15.75" thickBot="1" x14ac:dyDescent="0.3"/>
    <row r="9" spans="1:6" ht="21.75" customHeight="1" thickBot="1" x14ac:dyDescent="0.3">
      <c r="A9" s="467" t="s">
        <v>566</v>
      </c>
      <c r="B9" s="468"/>
      <c r="C9" s="469"/>
    </row>
    <row r="10" spans="1:6" ht="15.75" thickBot="1" x14ac:dyDescent="0.3">
      <c r="B10" s="290"/>
    </row>
    <row r="11" spans="1:6" ht="21.75" customHeight="1" thickBot="1" x14ac:dyDescent="0.3">
      <c r="A11" s="493" t="s">
        <v>567</v>
      </c>
      <c r="B11" s="494"/>
      <c r="C11" s="495"/>
      <c r="D11" s="291"/>
      <c r="E11" s="291"/>
      <c r="F11" s="291"/>
    </row>
    <row r="12" spans="1:6" ht="19.5" customHeight="1" thickBot="1" x14ac:dyDescent="0.35">
      <c r="A12" s="475" t="s">
        <v>8</v>
      </c>
      <c r="B12" s="476"/>
      <c r="C12" s="477" t="s">
        <v>346</v>
      </c>
      <c r="D12" s="292"/>
      <c r="E12" s="292"/>
      <c r="F12" s="292"/>
    </row>
    <row r="13" spans="1:6" s="295" customFormat="1" ht="21" customHeight="1" thickBot="1" x14ac:dyDescent="0.3">
      <c r="A13" s="293" t="s">
        <v>0</v>
      </c>
      <c r="B13" s="294" t="s">
        <v>347</v>
      </c>
      <c r="C13" s="478"/>
    </row>
    <row r="14" spans="1:6" ht="29.25" customHeight="1" x14ac:dyDescent="0.25">
      <c r="A14" s="8">
        <v>1</v>
      </c>
      <c r="B14" s="296" t="s">
        <v>348</v>
      </c>
      <c r="C14" s="390"/>
    </row>
    <row r="15" spans="1:6" ht="48.75" customHeight="1" thickBot="1" x14ac:dyDescent="0.3">
      <c r="A15" s="23">
        <v>2</v>
      </c>
      <c r="B15" s="298" t="s">
        <v>349</v>
      </c>
      <c r="C15" s="391"/>
    </row>
    <row r="16" spans="1:6" s="295" customFormat="1" ht="21" customHeight="1" thickBot="1" x14ac:dyDescent="0.3">
      <c r="A16" s="300" t="s">
        <v>0</v>
      </c>
      <c r="B16" s="301" t="s">
        <v>350</v>
      </c>
      <c r="C16" s="302"/>
    </row>
    <row r="17" spans="1:3" ht="15" customHeight="1" x14ac:dyDescent="0.25">
      <c r="A17" s="303">
        <v>1</v>
      </c>
      <c r="B17" s="304" t="s">
        <v>351</v>
      </c>
      <c r="C17" s="297"/>
    </row>
    <row r="18" spans="1:3" ht="30.75" customHeight="1" x14ac:dyDescent="0.25">
      <c r="A18" s="305">
        <v>2</v>
      </c>
      <c r="B18" s="306" t="s">
        <v>352</v>
      </c>
      <c r="C18" s="392"/>
    </row>
    <row r="19" spans="1:3" ht="45.75" customHeight="1" x14ac:dyDescent="0.25">
      <c r="A19" s="305">
        <v>3</v>
      </c>
      <c r="B19" s="306" t="s">
        <v>353</v>
      </c>
      <c r="C19" s="393"/>
    </row>
    <row r="20" spans="1:3" ht="15" customHeight="1" thickBot="1" x14ac:dyDescent="0.3">
      <c r="A20" s="308">
        <v>4</v>
      </c>
      <c r="B20" s="309" t="s">
        <v>354</v>
      </c>
      <c r="C20" s="391"/>
    </row>
    <row r="21" spans="1:3" ht="15" customHeight="1" thickBot="1" x14ac:dyDescent="0.3">
      <c r="A21" s="479"/>
      <c r="B21" s="480"/>
      <c r="C21" s="481"/>
    </row>
    <row r="22" spans="1:3" ht="19.5" customHeight="1" thickBot="1" x14ac:dyDescent="0.3">
      <c r="A22" s="482" t="s">
        <v>9</v>
      </c>
      <c r="B22" s="483"/>
      <c r="C22" s="484" t="s">
        <v>346</v>
      </c>
    </row>
    <row r="23" spans="1:3" s="295" customFormat="1" ht="21" customHeight="1" thickBot="1" x14ac:dyDescent="0.3">
      <c r="A23" s="310" t="s">
        <v>355</v>
      </c>
      <c r="B23" s="311" t="s">
        <v>347</v>
      </c>
      <c r="C23" s="484"/>
    </row>
    <row r="24" spans="1:3" x14ac:dyDescent="0.25">
      <c r="A24" s="8">
        <v>1</v>
      </c>
      <c r="B24" s="296" t="s">
        <v>356</v>
      </c>
      <c r="C24" s="390"/>
    </row>
    <row r="25" spans="1:3" x14ac:dyDescent="0.25">
      <c r="A25" s="9">
        <v>2</v>
      </c>
      <c r="B25" s="306" t="s">
        <v>357</v>
      </c>
      <c r="C25" s="392"/>
    </row>
    <row r="26" spans="1:3" x14ac:dyDescent="0.25">
      <c r="A26" s="9">
        <v>3</v>
      </c>
      <c r="B26" s="312" t="s">
        <v>358</v>
      </c>
      <c r="C26" s="392"/>
    </row>
    <row r="27" spans="1:3" x14ac:dyDescent="0.25">
      <c r="A27" s="9">
        <v>4</v>
      </c>
      <c r="B27" s="306" t="s">
        <v>359</v>
      </c>
      <c r="C27" s="392"/>
    </row>
    <row r="28" spans="1:3" x14ac:dyDescent="0.25">
      <c r="A28" s="9">
        <v>5</v>
      </c>
      <c r="B28" s="306" t="s">
        <v>360</v>
      </c>
      <c r="C28" s="392"/>
    </row>
    <row r="29" spans="1:3" x14ac:dyDescent="0.25">
      <c r="A29" s="9">
        <v>6</v>
      </c>
      <c r="B29" s="306" t="s">
        <v>361</v>
      </c>
      <c r="C29" s="392"/>
    </row>
    <row r="30" spans="1:3" x14ac:dyDescent="0.25">
      <c r="A30" s="9">
        <v>7</v>
      </c>
      <c r="B30" s="306" t="s">
        <v>362</v>
      </c>
      <c r="C30" s="392"/>
    </row>
    <row r="31" spans="1:3" x14ac:dyDescent="0.25">
      <c r="A31" s="9">
        <v>8</v>
      </c>
      <c r="B31" s="306" t="s">
        <v>363</v>
      </c>
      <c r="C31" s="392"/>
    </row>
    <row r="32" spans="1:3" x14ac:dyDescent="0.25">
      <c r="A32" s="9">
        <v>9</v>
      </c>
      <c r="B32" s="306" t="s">
        <v>364</v>
      </c>
      <c r="C32" s="392"/>
    </row>
    <row r="33" spans="1:3" x14ac:dyDescent="0.25">
      <c r="A33" s="9">
        <v>10</v>
      </c>
      <c r="B33" s="306" t="s">
        <v>365</v>
      </c>
      <c r="C33" s="392"/>
    </row>
    <row r="34" spans="1:3" x14ac:dyDescent="0.25">
      <c r="A34" s="9">
        <v>11</v>
      </c>
      <c r="B34" s="306" t="s">
        <v>366</v>
      </c>
      <c r="C34" s="392"/>
    </row>
    <row r="35" spans="1:3" x14ac:dyDescent="0.25">
      <c r="A35" s="9">
        <v>12</v>
      </c>
      <c r="B35" s="306" t="s">
        <v>367</v>
      </c>
      <c r="C35" s="392"/>
    </row>
    <row r="36" spans="1:3" x14ac:dyDescent="0.25">
      <c r="A36" s="9">
        <v>13</v>
      </c>
      <c r="B36" s="306" t="s">
        <v>368</v>
      </c>
      <c r="C36" s="392"/>
    </row>
    <row r="37" spans="1:3" x14ac:dyDescent="0.25">
      <c r="A37" s="9">
        <v>14</v>
      </c>
      <c r="B37" s="306" t="s">
        <v>369</v>
      </c>
      <c r="C37" s="392"/>
    </row>
    <row r="38" spans="1:3" x14ac:dyDescent="0.25">
      <c r="A38" s="9">
        <v>15</v>
      </c>
      <c r="B38" s="306" t="s">
        <v>370</v>
      </c>
      <c r="C38" s="392"/>
    </row>
    <row r="39" spans="1:3" ht="31.5" customHeight="1" x14ac:dyDescent="0.25">
      <c r="A39" s="9">
        <v>16</v>
      </c>
      <c r="B39" s="385" t="s">
        <v>371</v>
      </c>
      <c r="C39" s="392"/>
    </row>
    <row r="40" spans="1:3" x14ac:dyDescent="0.25">
      <c r="A40" s="9">
        <v>17</v>
      </c>
      <c r="B40" s="314" t="s">
        <v>372</v>
      </c>
      <c r="C40" s="392"/>
    </row>
    <row r="41" spans="1:3" x14ac:dyDescent="0.25">
      <c r="A41" s="9">
        <v>18</v>
      </c>
      <c r="B41" s="306" t="s">
        <v>373</v>
      </c>
      <c r="C41" s="392"/>
    </row>
    <row r="42" spans="1:3" x14ac:dyDescent="0.25">
      <c r="A42" s="9">
        <v>19</v>
      </c>
      <c r="B42" s="306" t="s">
        <v>374</v>
      </c>
      <c r="C42" s="392"/>
    </row>
    <row r="43" spans="1:3" x14ac:dyDescent="0.25">
      <c r="A43" s="9">
        <v>20</v>
      </c>
      <c r="B43" s="306" t="s">
        <v>375</v>
      </c>
      <c r="C43" s="392"/>
    </row>
    <row r="44" spans="1:3" x14ac:dyDescent="0.25">
      <c r="A44" s="9">
        <v>21</v>
      </c>
      <c r="B44" s="306" t="s">
        <v>376</v>
      </c>
      <c r="C44" s="392"/>
    </row>
    <row r="45" spans="1:3" ht="30" customHeight="1" x14ac:dyDescent="0.25">
      <c r="A45" s="9">
        <v>22</v>
      </c>
      <c r="B45" s="306" t="s">
        <v>377</v>
      </c>
      <c r="C45" s="392"/>
    </row>
    <row r="46" spans="1:3" ht="30" customHeight="1" x14ac:dyDescent="0.25">
      <c r="A46" s="9">
        <v>23</v>
      </c>
      <c r="B46" s="306" t="s">
        <v>378</v>
      </c>
      <c r="C46" s="392"/>
    </row>
    <row r="47" spans="1:3" ht="30" customHeight="1" x14ac:dyDescent="0.25">
      <c r="A47" s="9">
        <v>24</v>
      </c>
      <c r="B47" s="306" t="s">
        <v>379</v>
      </c>
      <c r="C47" s="392"/>
    </row>
    <row r="48" spans="1:3" x14ac:dyDescent="0.25">
      <c r="A48" s="9">
        <v>25</v>
      </c>
      <c r="B48" s="306" t="s">
        <v>380</v>
      </c>
      <c r="C48" s="392"/>
    </row>
    <row r="49" spans="1:3" x14ac:dyDescent="0.25">
      <c r="A49" s="9">
        <v>26</v>
      </c>
      <c r="B49" s="306" t="s">
        <v>381</v>
      </c>
      <c r="C49" s="392"/>
    </row>
    <row r="50" spans="1:3" ht="30" customHeight="1" x14ac:dyDescent="0.25">
      <c r="A50" s="9">
        <v>27</v>
      </c>
      <c r="B50" s="306" t="s">
        <v>382</v>
      </c>
      <c r="C50" s="392"/>
    </row>
    <row r="51" spans="1:3" ht="15" customHeight="1" thickBot="1" x14ac:dyDescent="0.3">
      <c r="A51" s="23">
        <v>28</v>
      </c>
      <c r="B51" s="315" t="s">
        <v>383</v>
      </c>
      <c r="C51" s="391"/>
    </row>
    <row r="52" spans="1:3" s="295" customFormat="1" ht="21" customHeight="1" thickBot="1" x14ac:dyDescent="0.3">
      <c r="A52" s="300" t="s">
        <v>0</v>
      </c>
      <c r="B52" s="301" t="s">
        <v>350</v>
      </c>
      <c r="C52" s="302"/>
    </row>
    <row r="53" spans="1:3" ht="15" customHeight="1" x14ac:dyDescent="0.25">
      <c r="A53" s="305">
        <v>1</v>
      </c>
      <c r="B53" s="306" t="s">
        <v>384</v>
      </c>
      <c r="C53" s="297"/>
    </row>
    <row r="54" spans="1:3" ht="15" customHeight="1" x14ac:dyDescent="0.25">
      <c r="A54" s="305">
        <v>2</v>
      </c>
      <c r="B54" s="306" t="s">
        <v>385</v>
      </c>
      <c r="C54" s="307"/>
    </row>
    <row r="55" spans="1:3" ht="15" customHeight="1" x14ac:dyDescent="0.25">
      <c r="A55" s="305">
        <v>3</v>
      </c>
      <c r="B55" s="306" t="s">
        <v>386</v>
      </c>
      <c r="C55" s="307"/>
    </row>
    <row r="56" spans="1:3" ht="15" customHeight="1" x14ac:dyDescent="0.25">
      <c r="A56" s="305">
        <v>4</v>
      </c>
      <c r="B56" s="306" t="s">
        <v>387</v>
      </c>
      <c r="C56" s="307"/>
    </row>
    <row r="57" spans="1:3" ht="30" customHeight="1" thickBot="1" x14ac:dyDescent="0.3">
      <c r="A57" s="308">
        <v>5</v>
      </c>
      <c r="B57" s="298" t="s">
        <v>388</v>
      </c>
      <c r="C57" s="299"/>
    </row>
    <row r="58" spans="1:3" ht="15" customHeight="1" thickBot="1" x14ac:dyDescent="0.3">
      <c r="A58" s="479"/>
      <c r="B58" s="480"/>
      <c r="C58" s="481"/>
    </row>
    <row r="59" spans="1:3" ht="19.5" customHeight="1" thickBot="1" x14ac:dyDescent="0.3">
      <c r="A59" s="482" t="s">
        <v>37</v>
      </c>
      <c r="B59" s="483"/>
      <c r="C59" s="477" t="s">
        <v>346</v>
      </c>
    </row>
    <row r="60" spans="1:3" s="295" customFormat="1" ht="21" customHeight="1" thickBot="1" x14ac:dyDescent="0.3">
      <c r="A60" s="310" t="s">
        <v>355</v>
      </c>
      <c r="B60" s="311" t="s">
        <v>347</v>
      </c>
      <c r="C60" s="484"/>
    </row>
    <row r="61" spans="1:3" x14ac:dyDescent="0.25">
      <c r="A61" s="316">
        <v>1</v>
      </c>
      <c r="B61" s="313" t="s">
        <v>389</v>
      </c>
      <c r="C61" s="297"/>
    </row>
    <row r="62" spans="1:3" x14ac:dyDescent="0.25">
      <c r="A62" s="316">
        <v>2</v>
      </c>
      <c r="B62" s="306" t="s">
        <v>390</v>
      </c>
      <c r="C62" s="392"/>
    </row>
    <row r="63" spans="1:3" ht="15.75" customHeight="1" thickBot="1" x14ac:dyDescent="0.3">
      <c r="A63" s="317">
        <v>3</v>
      </c>
      <c r="B63" s="298" t="s">
        <v>391</v>
      </c>
      <c r="C63" s="391"/>
    </row>
    <row r="64" spans="1:3" s="295" customFormat="1" ht="21" customHeight="1" thickBot="1" x14ac:dyDescent="0.3">
      <c r="A64" s="300" t="s">
        <v>0</v>
      </c>
      <c r="B64" s="318" t="s">
        <v>350</v>
      </c>
      <c r="C64" s="302"/>
    </row>
    <row r="65" spans="1:4" x14ac:dyDescent="0.25">
      <c r="A65" s="319">
        <v>1</v>
      </c>
      <c r="B65" s="306" t="s">
        <v>392</v>
      </c>
      <c r="C65" s="390"/>
    </row>
    <row r="66" spans="1:4" ht="30" customHeight="1" x14ac:dyDescent="0.25">
      <c r="A66" s="319">
        <v>2</v>
      </c>
      <c r="B66" s="306" t="s">
        <v>393</v>
      </c>
      <c r="C66" s="392"/>
    </row>
    <row r="67" spans="1:4" ht="30" customHeight="1" x14ac:dyDescent="0.25">
      <c r="A67" s="319">
        <v>3</v>
      </c>
      <c r="B67" s="306" t="s">
        <v>394</v>
      </c>
      <c r="C67" s="392"/>
    </row>
    <row r="68" spans="1:4" ht="30" customHeight="1" thickBot="1" x14ac:dyDescent="0.3">
      <c r="A68" s="320">
        <v>4</v>
      </c>
      <c r="B68" s="321" t="s">
        <v>395</v>
      </c>
      <c r="C68" s="391"/>
    </row>
    <row r="69" spans="1:4" ht="15" customHeight="1" thickBot="1" x14ac:dyDescent="0.3">
      <c r="A69" s="485"/>
      <c r="B69" s="486"/>
      <c r="C69" s="487"/>
    </row>
    <row r="70" spans="1:4" ht="19.5" customHeight="1" thickBot="1" x14ac:dyDescent="0.3">
      <c r="A70" s="482" t="s">
        <v>39</v>
      </c>
      <c r="B70" s="483"/>
      <c r="C70" s="477" t="s">
        <v>346</v>
      </c>
    </row>
    <row r="71" spans="1:4" ht="21" customHeight="1" thickBot="1" x14ac:dyDescent="0.3">
      <c r="A71" s="310" t="s">
        <v>355</v>
      </c>
      <c r="B71" s="311" t="s">
        <v>347</v>
      </c>
      <c r="C71" s="484"/>
    </row>
    <row r="72" spans="1:4" ht="15.75" x14ac:dyDescent="0.25">
      <c r="A72" s="322">
        <v>1</v>
      </c>
      <c r="B72" s="323" t="s">
        <v>396</v>
      </c>
      <c r="C72" s="390"/>
    </row>
    <row r="73" spans="1:4" ht="30" customHeight="1" x14ac:dyDescent="0.25">
      <c r="A73" s="9">
        <v>2</v>
      </c>
      <c r="B73" s="324" t="s">
        <v>397</v>
      </c>
      <c r="C73" s="392"/>
    </row>
    <row r="74" spans="1:4" ht="15.75" x14ac:dyDescent="0.25">
      <c r="A74" s="9">
        <v>3</v>
      </c>
      <c r="B74" s="324" t="s">
        <v>398</v>
      </c>
      <c r="C74" s="392"/>
    </row>
    <row r="75" spans="1:4" ht="15.75" x14ac:dyDescent="0.25">
      <c r="A75" s="9">
        <v>4</v>
      </c>
      <c r="B75" s="324" t="s">
        <v>399</v>
      </c>
      <c r="C75" s="392"/>
    </row>
    <row r="76" spans="1:4" ht="30" customHeight="1" x14ac:dyDescent="0.25">
      <c r="A76" s="9">
        <v>5</v>
      </c>
      <c r="B76" s="324" t="s">
        <v>400</v>
      </c>
      <c r="C76" s="392"/>
    </row>
    <row r="77" spans="1:4" ht="15.75" x14ac:dyDescent="0.25">
      <c r="A77" s="9">
        <v>6</v>
      </c>
      <c r="B77" s="324" t="s">
        <v>401</v>
      </c>
      <c r="C77" s="392"/>
    </row>
    <row r="78" spans="1:4" ht="15.75" x14ac:dyDescent="0.25">
      <c r="A78" s="9">
        <v>7</v>
      </c>
      <c r="B78" s="324" t="s">
        <v>402</v>
      </c>
      <c r="C78" s="392"/>
    </row>
    <row r="79" spans="1:4" ht="30" customHeight="1" x14ac:dyDescent="0.25">
      <c r="A79" s="9">
        <v>8</v>
      </c>
      <c r="B79" s="324" t="s">
        <v>403</v>
      </c>
      <c r="C79" s="392"/>
    </row>
    <row r="80" spans="1:4" ht="30" customHeight="1" x14ac:dyDescent="0.25">
      <c r="A80" s="9">
        <v>9</v>
      </c>
      <c r="B80" s="324" t="s">
        <v>404</v>
      </c>
      <c r="C80" s="392"/>
      <c r="D80" s="474"/>
    </row>
    <row r="81" spans="1:4" ht="15.75" x14ac:dyDescent="0.25">
      <c r="A81" s="9">
        <v>10</v>
      </c>
      <c r="B81" s="324" t="s">
        <v>405</v>
      </c>
      <c r="C81" s="392"/>
      <c r="D81" s="474"/>
    </row>
    <row r="82" spans="1:4" ht="30" customHeight="1" x14ac:dyDescent="0.25">
      <c r="A82" s="9">
        <v>11</v>
      </c>
      <c r="B82" s="324" t="s">
        <v>406</v>
      </c>
      <c r="C82" s="392"/>
    </row>
    <row r="83" spans="1:4" ht="16.5" thickBot="1" x14ac:dyDescent="0.3">
      <c r="A83" s="23">
        <v>12</v>
      </c>
      <c r="B83" s="325" t="s">
        <v>407</v>
      </c>
      <c r="C83" s="391"/>
    </row>
    <row r="84" spans="1:4" ht="21" customHeight="1" thickBot="1" x14ac:dyDescent="0.3">
      <c r="A84" s="326" t="s">
        <v>0</v>
      </c>
      <c r="B84" s="327" t="s">
        <v>350</v>
      </c>
      <c r="C84" s="302"/>
    </row>
    <row r="85" spans="1:4" ht="30" customHeight="1" x14ac:dyDescent="0.25">
      <c r="A85" s="328">
        <v>1</v>
      </c>
      <c r="B85" s="323" t="s">
        <v>408</v>
      </c>
      <c r="C85" s="297"/>
    </row>
    <row r="86" spans="1:4" ht="15.75" x14ac:dyDescent="0.25">
      <c r="A86" s="305">
        <v>2</v>
      </c>
      <c r="B86" s="324" t="s">
        <v>409</v>
      </c>
      <c r="C86" s="307"/>
    </row>
    <row r="87" spans="1:4" ht="15.75" x14ac:dyDescent="0.25">
      <c r="A87" s="305">
        <v>3</v>
      </c>
      <c r="B87" s="324" t="s">
        <v>410</v>
      </c>
      <c r="C87" s="307"/>
    </row>
    <row r="88" spans="1:4" ht="15.75" x14ac:dyDescent="0.25">
      <c r="A88" s="305">
        <v>4</v>
      </c>
      <c r="B88" s="324" t="s">
        <v>411</v>
      </c>
      <c r="C88" s="307"/>
    </row>
    <row r="89" spans="1:4" ht="30" customHeight="1" x14ac:dyDescent="0.25">
      <c r="A89" s="305">
        <v>5</v>
      </c>
      <c r="B89" s="324" t="s">
        <v>412</v>
      </c>
      <c r="C89" s="307"/>
    </row>
    <row r="90" spans="1:4" ht="15.75" customHeight="1" thickBot="1" x14ac:dyDescent="0.3">
      <c r="A90" s="308">
        <v>6</v>
      </c>
      <c r="B90" s="325" t="s">
        <v>413</v>
      </c>
      <c r="C90" s="299"/>
    </row>
    <row r="91" spans="1:4" ht="15.75" customHeight="1" thickBot="1" x14ac:dyDescent="0.3">
      <c r="A91" s="479"/>
      <c r="B91" s="480"/>
      <c r="C91" s="481"/>
    </row>
    <row r="92" spans="1:4" ht="19.5" customHeight="1" thickBot="1" x14ac:dyDescent="0.3">
      <c r="A92" s="482" t="s">
        <v>48</v>
      </c>
      <c r="B92" s="483"/>
      <c r="C92" s="477" t="s">
        <v>346</v>
      </c>
    </row>
    <row r="93" spans="1:4" ht="21" customHeight="1" thickBot="1" x14ac:dyDescent="0.3">
      <c r="A93" s="310" t="s">
        <v>355</v>
      </c>
      <c r="B93" s="311" t="s">
        <v>347</v>
      </c>
      <c r="C93" s="484"/>
    </row>
    <row r="94" spans="1:4" x14ac:dyDescent="0.25">
      <c r="A94" s="8">
        <v>1</v>
      </c>
      <c r="B94" s="296" t="s">
        <v>414</v>
      </c>
      <c r="C94" s="297"/>
    </row>
    <row r="95" spans="1:4" x14ac:dyDescent="0.25">
      <c r="A95" s="9">
        <v>2</v>
      </c>
      <c r="B95" s="306" t="s">
        <v>415</v>
      </c>
      <c r="C95" s="307"/>
    </row>
    <row r="96" spans="1:4" x14ac:dyDescent="0.25">
      <c r="A96" s="9">
        <v>3</v>
      </c>
      <c r="B96" s="306" t="s">
        <v>416</v>
      </c>
      <c r="C96" s="307"/>
    </row>
    <row r="97" spans="1:3" x14ac:dyDescent="0.25">
      <c r="A97" s="8">
        <v>4</v>
      </c>
      <c r="B97" s="306" t="s">
        <v>417</v>
      </c>
      <c r="C97" s="307"/>
    </row>
    <row r="98" spans="1:3" x14ac:dyDescent="0.25">
      <c r="A98" s="9">
        <v>5</v>
      </c>
      <c r="B98" s="306" t="s">
        <v>418</v>
      </c>
      <c r="C98" s="307"/>
    </row>
    <row r="99" spans="1:3" x14ac:dyDescent="0.25">
      <c r="A99" s="9">
        <v>6</v>
      </c>
      <c r="B99" s="306" t="s">
        <v>419</v>
      </c>
      <c r="C99" s="307"/>
    </row>
    <row r="100" spans="1:3" x14ac:dyDescent="0.25">
      <c r="A100" s="8">
        <v>7</v>
      </c>
      <c r="B100" s="306" t="s">
        <v>420</v>
      </c>
      <c r="C100" s="307"/>
    </row>
    <row r="101" spans="1:3" x14ac:dyDescent="0.25">
      <c r="A101" s="9">
        <v>8</v>
      </c>
      <c r="B101" s="306" t="s">
        <v>421</v>
      </c>
      <c r="C101" s="307"/>
    </row>
    <row r="102" spans="1:3" x14ac:dyDescent="0.25">
      <c r="A102" s="9">
        <v>9</v>
      </c>
      <c r="B102" s="306" t="s">
        <v>369</v>
      </c>
      <c r="C102" s="307"/>
    </row>
    <row r="103" spans="1:3" x14ac:dyDescent="0.25">
      <c r="A103" s="8">
        <v>10</v>
      </c>
      <c r="B103" s="306" t="s">
        <v>370</v>
      </c>
      <c r="C103" s="307"/>
    </row>
    <row r="104" spans="1:3" x14ac:dyDescent="0.25">
      <c r="A104" s="9">
        <v>11</v>
      </c>
      <c r="B104" s="306" t="s">
        <v>422</v>
      </c>
      <c r="C104" s="307"/>
    </row>
    <row r="105" spans="1:3" x14ac:dyDescent="0.25">
      <c r="A105" s="9">
        <v>12</v>
      </c>
      <c r="B105" s="306" t="s">
        <v>423</v>
      </c>
      <c r="C105" s="307"/>
    </row>
    <row r="106" spans="1:3" ht="15.75" thickBot="1" x14ac:dyDescent="0.3">
      <c r="A106" s="329">
        <v>13</v>
      </c>
      <c r="B106" s="315" t="s">
        <v>424</v>
      </c>
      <c r="C106" s="299"/>
    </row>
    <row r="107" spans="1:3" ht="21" customHeight="1" thickBot="1" x14ac:dyDescent="0.3">
      <c r="A107" s="326" t="s">
        <v>0</v>
      </c>
      <c r="B107" s="327" t="s">
        <v>350</v>
      </c>
      <c r="C107" s="302"/>
    </row>
    <row r="108" spans="1:3" ht="30" customHeight="1" x14ac:dyDescent="0.25">
      <c r="A108" s="328">
        <v>1</v>
      </c>
      <c r="B108" s="330" t="s">
        <v>425</v>
      </c>
      <c r="C108" s="297"/>
    </row>
    <row r="109" spans="1:3" ht="30" customHeight="1" x14ac:dyDescent="0.25">
      <c r="A109" s="305">
        <v>2</v>
      </c>
      <c r="B109" s="306" t="s">
        <v>426</v>
      </c>
      <c r="C109" s="307"/>
    </row>
    <row r="110" spans="1:3" ht="30" customHeight="1" x14ac:dyDescent="0.25">
      <c r="A110" s="305">
        <v>3</v>
      </c>
      <c r="B110" s="306" t="s">
        <v>427</v>
      </c>
      <c r="C110" s="307"/>
    </row>
    <row r="111" spans="1:3" ht="30" customHeight="1" x14ac:dyDescent="0.25">
      <c r="A111" s="305">
        <v>4</v>
      </c>
      <c r="B111" s="306" t="s">
        <v>428</v>
      </c>
      <c r="C111" s="307"/>
    </row>
    <row r="112" spans="1:3" x14ac:dyDescent="0.25">
      <c r="A112" s="305">
        <v>5</v>
      </c>
      <c r="B112" s="306" t="s">
        <v>429</v>
      </c>
      <c r="C112" s="307"/>
    </row>
    <row r="113" spans="1:3" x14ac:dyDescent="0.25">
      <c r="A113" s="305">
        <v>6</v>
      </c>
      <c r="B113" s="306" t="s">
        <v>430</v>
      </c>
      <c r="C113" s="307"/>
    </row>
    <row r="114" spans="1:3" x14ac:dyDescent="0.25">
      <c r="A114" s="305">
        <v>7</v>
      </c>
      <c r="B114" s="306" t="s">
        <v>431</v>
      </c>
      <c r="C114" s="307"/>
    </row>
    <row r="115" spans="1:3" x14ac:dyDescent="0.25">
      <c r="A115" s="305">
        <v>8</v>
      </c>
      <c r="B115" s="306" t="s">
        <v>432</v>
      </c>
      <c r="C115" s="307"/>
    </row>
    <row r="116" spans="1:3" ht="15.75" customHeight="1" x14ac:dyDescent="0.25">
      <c r="A116" s="305">
        <v>9</v>
      </c>
      <c r="B116" s="306" t="s">
        <v>433</v>
      </c>
      <c r="C116" s="307"/>
    </row>
    <row r="117" spans="1:3" ht="30" customHeight="1" x14ac:dyDescent="0.25">
      <c r="A117" s="305">
        <v>10</v>
      </c>
      <c r="B117" s="306" t="s">
        <v>434</v>
      </c>
      <c r="C117" s="307"/>
    </row>
    <row r="118" spans="1:3" x14ac:dyDescent="0.25">
      <c r="A118" s="305">
        <v>11</v>
      </c>
      <c r="B118" s="306" t="s">
        <v>435</v>
      </c>
      <c r="C118" s="307"/>
    </row>
    <row r="119" spans="1:3" x14ac:dyDescent="0.25">
      <c r="A119" s="305">
        <v>12</v>
      </c>
      <c r="B119" s="306" t="s">
        <v>436</v>
      </c>
      <c r="C119" s="307"/>
    </row>
    <row r="120" spans="1:3" x14ac:dyDescent="0.25">
      <c r="A120" s="305">
        <v>13</v>
      </c>
      <c r="B120" s="306" t="s">
        <v>437</v>
      </c>
      <c r="C120" s="307"/>
    </row>
    <row r="121" spans="1:3" ht="30" customHeight="1" x14ac:dyDescent="0.25">
      <c r="A121" s="305">
        <v>14</v>
      </c>
      <c r="B121" s="306" t="s">
        <v>438</v>
      </c>
      <c r="C121" s="307"/>
    </row>
    <row r="122" spans="1:3" x14ac:dyDescent="0.25">
      <c r="A122" s="305">
        <v>15</v>
      </c>
      <c r="B122" s="306" t="s">
        <v>439</v>
      </c>
      <c r="C122" s="307"/>
    </row>
    <row r="123" spans="1:3" ht="30" customHeight="1" x14ac:dyDescent="0.25">
      <c r="A123" s="305">
        <v>16</v>
      </c>
      <c r="B123" s="306" t="s">
        <v>440</v>
      </c>
      <c r="C123" s="307"/>
    </row>
    <row r="124" spans="1:3" ht="15.75" customHeight="1" x14ac:dyDescent="0.25">
      <c r="A124" s="305">
        <v>17</v>
      </c>
      <c r="B124" s="306" t="s">
        <v>441</v>
      </c>
      <c r="C124" s="307"/>
    </row>
    <row r="125" spans="1:3" ht="30" customHeight="1" x14ac:dyDescent="0.25">
      <c r="A125" s="305">
        <v>18</v>
      </c>
      <c r="B125" s="306" t="s">
        <v>442</v>
      </c>
      <c r="C125" s="307"/>
    </row>
    <row r="126" spans="1:3" ht="15.75" customHeight="1" x14ac:dyDescent="0.25">
      <c r="A126" s="305">
        <v>19</v>
      </c>
      <c r="B126" s="306" t="s">
        <v>443</v>
      </c>
      <c r="C126" s="307"/>
    </row>
    <row r="127" spans="1:3" x14ac:dyDescent="0.25">
      <c r="A127" s="305">
        <v>20</v>
      </c>
      <c r="B127" s="306" t="s">
        <v>444</v>
      </c>
      <c r="C127" s="307"/>
    </row>
    <row r="128" spans="1:3" x14ac:dyDescent="0.25">
      <c r="A128" s="305">
        <v>21</v>
      </c>
      <c r="B128" s="306" t="s">
        <v>445</v>
      </c>
      <c r="C128" s="307"/>
    </row>
    <row r="129" spans="1:3" x14ac:dyDescent="0.25">
      <c r="A129" s="305">
        <v>22</v>
      </c>
      <c r="B129" s="306" t="s">
        <v>446</v>
      </c>
      <c r="C129" s="307"/>
    </row>
    <row r="130" spans="1:3" x14ac:dyDescent="0.25">
      <c r="A130" s="305">
        <v>23</v>
      </c>
      <c r="B130" s="306" t="s">
        <v>447</v>
      </c>
      <c r="C130" s="307"/>
    </row>
    <row r="131" spans="1:3" ht="39.75" customHeight="1" x14ac:dyDescent="0.25">
      <c r="A131" s="305">
        <v>24</v>
      </c>
      <c r="B131" s="385" t="s">
        <v>448</v>
      </c>
      <c r="C131" s="307"/>
    </row>
    <row r="132" spans="1:3" x14ac:dyDescent="0.25">
      <c r="A132" s="305">
        <v>25</v>
      </c>
      <c r="B132" s="306" t="s">
        <v>449</v>
      </c>
      <c r="C132" s="307"/>
    </row>
    <row r="133" spans="1:3" ht="30" customHeight="1" x14ac:dyDescent="0.25">
      <c r="A133" s="305">
        <v>26</v>
      </c>
      <c r="B133" s="306" t="s">
        <v>450</v>
      </c>
      <c r="C133" s="307"/>
    </row>
    <row r="134" spans="1:3" ht="15.75" thickBot="1" x14ac:dyDescent="0.3">
      <c r="A134" s="308">
        <v>27</v>
      </c>
      <c r="B134" s="298" t="s">
        <v>451</v>
      </c>
      <c r="C134" s="299"/>
    </row>
    <row r="135" spans="1:3" ht="15.75" thickBot="1" x14ac:dyDescent="0.3">
      <c r="A135" s="479"/>
      <c r="B135" s="480"/>
      <c r="C135" s="481"/>
    </row>
    <row r="136" spans="1:3" ht="19.5" customHeight="1" thickBot="1" x14ac:dyDescent="0.3">
      <c r="A136" s="482" t="s">
        <v>56</v>
      </c>
      <c r="B136" s="483"/>
      <c r="C136" s="477" t="s">
        <v>346</v>
      </c>
    </row>
    <row r="137" spans="1:3" ht="16.5" thickBot="1" x14ac:dyDescent="0.3">
      <c r="A137" s="331" t="s">
        <v>355</v>
      </c>
      <c r="B137" s="332" t="s">
        <v>347</v>
      </c>
      <c r="C137" s="478"/>
    </row>
    <row r="138" spans="1:3" ht="15" customHeight="1" x14ac:dyDescent="0.25">
      <c r="A138" s="9">
        <v>1</v>
      </c>
      <c r="B138" s="333" t="s">
        <v>452</v>
      </c>
      <c r="C138" s="390"/>
    </row>
    <row r="139" spans="1:3" x14ac:dyDescent="0.25">
      <c r="A139" s="9">
        <v>2</v>
      </c>
      <c r="B139" s="334" t="s">
        <v>453</v>
      </c>
      <c r="C139" s="392"/>
    </row>
    <row r="140" spans="1:3" ht="15" customHeight="1" x14ac:dyDescent="0.25">
      <c r="A140" s="9">
        <v>3</v>
      </c>
      <c r="B140" s="334" t="s">
        <v>454</v>
      </c>
      <c r="C140" s="392"/>
    </row>
    <row r="141" spans="1:3" ht="30" customHeight="1" x14ac:dyDescent="0.25">
      <c r="A141" s="9">
        <v>4</v>
      </c>
      <c r="B141" s="334" t="s">
        <v>455</v>
      </c>
      <c r="C141" s="392"/>
    </row>
    <row r="142" spans="1:3" ht="15" customHeight="1" x14ac:dyDescent="0.25">
      <c r="A142" s="9">
        <v>5</v>
      </c>
      <c r="B142" s="334" t="s">
        <v>456</v>
      </c>
      <c r="C142" s="392"/>
    </row>
    <row r="143" spans="1:3" x14ac:dyDescent="0.25">
      <c r="A143" s="9">
        <v>6</v>
      </c>
      <c r="B143" s="334" t="s">
        <v>457</v>
      </c>
      <c r="C143" s="392"/>
    </row>
    <row r="144" spans="1:3" ht="15.75" thickBot="1" x14ac:dyDescent="0.3">
      <c r="A144" s="23">
        <v>7</v>
      </c>
      <c r="B144" s="335" t="s">
        <v>458</v>
      </c>
      <c r="C144" s="391"/>
    </row>
    <row r="145" spans="1:3" ht="16.5" thickBot="1" x14ac:dyDescent="0.3">
      <c r="A145" s="326" t="s">
        <v>0</v>
      </c>
      <c r="B145" s="327" t="s">
        <v>350</v>
      </c>
      <c r="C145" s="394"/>
    </row>
    <row r="146" spans="1:3" ht="27.75" customHeight="1" x14ac:dyDescent="0.25">
      <c r="A146" s="328">
        <v>1</v>
      </c>
      <c r="B146" s="333" t="s">
        <v>459</v>
      </c>
      <c r="C146" s="390"/>
    </row>
    <row r="147" spans="1:3" x14ac:dyDescent="0.25">
      <c r="A147" s="305">
        <v>2</v>
      </c>
      <c r="B147" s="334" t="s">
        <v>460</v>
      </c>
      <c r="C147" s="392"/>
    </row>
    <row r="148" spans="1:3" x14ac:dyDescent="0.25">
      <c r="A148" s="305">
        <v>3</v>
      </c>
      <c r="B148" s="334" t="s">
        <v>461</v>
      </c>
      <c r="C148" s="392"/>
    </row>
    <row r="149" spans="1:3" ht="15" customHeight="1" x14ac:dyDescent="0.25">
      <c r="A149" s="305">
        <v>4</v>
      </c>
      <c r="B149" s="334" t="s">
        <v>462</v>
      </c>
      <c r="C149" s="392"/>
    </row>
    <row r="150" spans="1:3" ht="15" customHeight="1" x14ac:dyDescent="0.25">
      <c r="A150" s="305">
        <v>5</v>
      </c>
      <c r="B150" s="334" t="s">
        <v>463</v>
      </c>
      <c r="C150" s="392"/>
    </row>
    <row r="151" spans="1:3" x14ac:dyDescent="0.25">
      <c r="A151" s="305">
        <v>6</v>
      </c>
      <c r="B151" s="334" t="s">
        <v>464</v>
      </c>
      <c r="C151" s="392"/>
    </row>
    <row r="152" spans="1:3" ht="15" customHeight="1" x14ac:dyDescent="0.25">
      <c r="A152" s="305">
        <v>7</v>
      </c>
      <c r="B152" s="334" t="s">
        <v>465</v>
      </c>
      <c r="C152" s="392"/>
    </row>
    <row r="153" spans="1:3" x14ac:dyDescent="0.25">
      <c r="A153" s="305">
        <v>8</v>
      </c>
      <c r="B153" s="334" t="s">
        <v>466</v>
      </c>
      <c r="C153" s="392"/>
    </row>
    <row r="154" spans="1:3" ht="15.75" thickBot="1" x14ac:dyDescent="0.3">
      <c r="A154" s="336">
        <v>9</v>
      </c>
      <c r="B154" s="337" t="s">
        <v>467</v>
      </c>
      <c r="C154" s="393"/>
    </row>
    <row r="155" spans="1:3" ht="15.75" thickBot="1" x14ac:dyDescent="0.3">
      <c r="A155" s="479"/>
      <c r="B155" s="480"/>
      <c r="C155" s="481"/>
    </row>
    <row r="156" spans="1:3" ht="19.5" customHeight="1" thickBot="1" x14ac:dyDescent="0.3">
      <c r="A156" s="475" t="s">
        <v>60</v>
      </c>
      <c r="B156" s="476"/>
      <c r="C156" s="477" t="s">
        <v>346</v>
      </c>
    </row>
    <row r="157" spans="1:3" ht="16.5" thickBot="1" x14ac:dyDescent="0.3">
      <c r="A157" s="331" t="s">
        <v>355</v>
      </c>
      <c r="B157" s="332" t="s">
        <v>347</v>
      </c>
      <c r="C157" s="478"/>
    </row>
    <row r="158" spans="1:3" ht="15" customHeight="1" x14ac:dyDescent="0.25">
      <c r="A158" s="322">
        <v>1</v>
      </c>
      <c r="B158" s="333" t="s">
        <v>468</v>
      </c>
      <c r="C158" s="390"/>
    </row>
    <row r="159" spans="1:3" x14ac:dyDescent="0.25">
      <c r="A159" s="9">
        <v>2</v>
      </c>
      <c r="B159" s="334" t="s">
        <v>469</v>
      </c>
      <c r="C159" s="392"/>
    </row>
    <row r="160" spans="1:3" ht="15" customHeight="1" x14ac:dyDescent="0.25">
      <c r="A160" s="9">
        <v>3</v>
      </c>
      <c r="B160" s="334" t="s">
        <v>470</v>
      </c>
      <c r="C160" s="392"/>
    </row>
    <row r="161" spans="1:3" ht="15" customHeight="1" x14ac:dyDescent="0.25">
      <c r="A161" s="9">
        <v>4</v>
      </c>
      <c r="B161" s="334" t="s">
        <v>471</v>
      </c>
      <c r="C161" s="392"/>
    </row>
    <row r="162" spans="1:3" ht="15" customHeight="1" thickBot="1" x14ac:dyDescent="0.3">
      <c r="A162" s="23">
        <v>5</v>
      </c>
      <c r="B162" s="335" t="s">
        <v>472</v>
      </c>
      <c r="C162" s="391"/>
    </row>
    <row r="163" spans="1:3" ht="16.5" thickBot="1" x14ac:dyDescent="0.3">
      <c r="A163" s="338" t="s">
        <v>0</v>
      </c>
      <c r="B163" s="339" t="s">
        <v>350</v>
      </c>
      <c r="C163" s="394"/>
    </row>
    <row r="164" spans="1:3" ht="28.5" customHeight="1" x14ac:dyDescent="0.25">
      <c r="A164" s="328">
        <v>1</v>
      </c>
      <c r="B164" s="333" t="s">
        <v>473</v>
      </c>
      <c r="C164" s="390"/>
    </row>
    <row r="165" spans="1:3" x14ac:dyDescent="0.25">
      <c r="A165" s="305">
        <v>2</v>
      </c>
      <c r="B165" s="334" t="s">
        <v>474</v>
      </c>
      <c r="C165" s="392"/>
    </row>
    <row r="166" spans="1:3" ht="15.75" thickBot="1" x14ac:dyDescent="0.3">
      <c r="A166" s="308">
        <v>3</v>
      </c>
      <c r="B166" s="335" t="s">
        <v>475</v>
      </c>
      <c r="C166" s="299"/>
    </row>
    <row r="167" spans="1:3" ht="15" customHeight="1" thickBot="1" x14ac:dyDescent="0.3">
      <c r="A167" s="479"/>
      <c r="B167" s="480"/>
      <c r="C167" s="481"/>
    </row>
    <row r="168" spans="1:3" ht="19.5" customHeight="1" thickBot="1" x14ac:dyDescent="0.3">
      <c r="A168" s="475" t="s">
        <v>65</v>
      </c>
      <c r="B168" s="476"/>
      <c r="C168" s="477" t="s">
        <v>346</v>
      </c>
    </row>
    <row r="169" spans="1:3" ht="16.5" thickBot="1" x14ac:dyDescent="0.3">
      <c r="A169" s="331" t="s">
        <v>355</v>
      </c>
      <c r="B169" s="332" t="s">
        <v>347</v>
      </c>
      <c r="C169" s="484"/>
    </row>
    <row r="170" spans="1:3" ht="15" customHeight="1" x14ac:dyDescent="0.25">
      <c r="A170" s="322">
        <v>1</v>
      </c>
      <c r="B170" s="333" t="s">
        <v>476</v>
      </c>
      <c r="C170" s="390"/>
    </row>
    <row r="171" spans="1:3" x14ac:dyDescent="0.25">
      <c r="A171" s="9">
        <v>2</v>
      </c>
      <c r="B171" s="334" t="s">
        <v>477</v>
      </c>
      <c r="C171" s="392"/>
    </row>
    <row r="172" spans="1:3" ht="44.25" customHeight="1" thickBot="1" x14ac:dyDescent="0.3">
      <c r="A172" s="23">
        <v>3</v>
      </c>
      <c r="B172" s="335" t="s">
        <v>478</v>
      </c>
      <c r="C172" s="391"/>
    </row>
    <row r="173" spans="1:3" ht="16.5" thickBot="1" x14ac:dyDescent="0.3">
      <c r="A173" s="338" t="s">
        <v>0</v>
      </c>
      <c r="B173" s="339" t="s">
        <v>350</v>
      </c>
      <c r="C173" s="394"/>
    </row>
    <row r="174" spans="1:3" ht="15" customHeight="1" x14ac:dyDescent="0.25">
      <c r="A174" s="328">
        <v>1</v>
      </c>
      <c r="B174" s="333" t="s">
        <v>479</v>
      </c>
      <c r="C174" s="390"/>
    </row>
    <row r="175" spans="1:3" x14ac:dyDescent="0.25">
      <c r="A175" s="305">
        <v>2</v>
      </c>
      <c r="B175" s="334" t="s">
        <v>480</v>
      </c>
      <c r="C175" s="392"/>
    </row>
    <row r="176" spans="1:3" ht="27.75" customHeight="1" x14ac:dyDescent="0.25">
      <c r="A176" s="305">
        <v>3</v>
      </c>
      <c r="B176" s="334" t="s">
        <v>481</v>
      </c>
      <c r="C176" s="392"/>
    </row>
    <row r="177" spans="1:3" x14ac:dyDescent="0.25">
      <c r="A177" s="340">
        <v>4</v>
      </c>
      <c r="B177" s="334" t="s">
        <v>482</v>
      </c>
      <c r="C177" s="392"/>
    </row>
    <row r="178" spans="1:3" x14ac:dyDescent="0.25">
      <c r="A178" s="340">
        <v>5</v>
      </c>
      <c r="B178" s="334" t="s">
        <v>483</v>
      </c>
      <c r="C178" s="392"/>
    </row>
    <row r="179" spans="1:3" ht="15.75" thickBot="1" x14ac:dyDescent="0.3">
      <c r="A179" s="341">
        <v>6</v>
      </c>
      <c r="B179" s="335" t="s">
        <v>484</v>
      </c>
      <c r="C179" s="391"/>
    </row>
    <row r="180" spans="1:3" ht="15.75" thickBot="1" x14ac:dyDescent="0.3">
      <c r="A180" s="479"/>
      <c r="B180" s="480"/>
      <c r="C180" s="481"/>
    </row>
    <row r="181" spans="1:3" ht="19.5" customHeight="1" thickBot="1" x14ac:dyDescent="0.3">
      <c r="A181" s="475" t="s">
        <v>485</v>
      </c>
      <c r="B181" s="476"/>
      <c r="C181" s="477" t="s">
        <v>346</v>
      </c>
    </row>
    <row r="182" spans="1:3" ht="16.5" thickBot="1" x14ac:dyDescent="0.3">
      <c r="A182" s="331" t="s">
        <v>355</v>
      </c>
      <c r="B182" s="332" t="s">
        <v>347</v>
      </c>
      <c r="C182" s="484"/>
    </row>
    <row r="183" spans="1:3" x14ac:dyDescent="0.25">
      <c r="A183" s="322">
        <v>1</v>
      </c>
      <c r="B183" s="333" t="s">
        <v>486</v>
      </c>
      <c r="C183" s="390"/>
    </row>
    <row r="184" spans="1:3" ht="15.75" thickBot="1" x14ac:dyDescent="0.3">
      <c r="A184" s="23">
        <v>2</v>
      </c>
      <c r="B184" s="335" t="s">
        <v>487</v>
      </c>
      <c r="C184" s="391"/>
    </row>
    <row r="185" spans="1:3" ht="16.5" thickBot="1" x14ac:dyDescent="0.3">
      <c r="A185" s="326" t="s">
        <v>0</v>
      </c>
      <c r="B185" s="327" t="s">
        <v>350</v>
      </c>
      <c r="C185" s="394"/>
    </row>
    <row r="186" spans="1:3" x14ac:dyDescent="0.25">
      <c r="A186" s="328">
        <v>1</v>
      </c>
      <c r="B186" s="330" t="s">
        <v>488</v>
      </c>
      <c r="C186" s="390"/>
    </row>
    <row r="187" spans="1:3" x14ac:dyDescent="0.25">
      <c r="A187" s="305">
        <v>2</v>
      </c>
      <c r="B187" s="312" t="s">
        <v>489</v>
      </c>
      <c r="C187" s="392"/>
    </row>
    <row r="188" spans="1:3" ht="15.75" thickBot="1" x14ac:dyDescent="0.3">
      <c r="A188" s="308">
        <v>3</v>
      </c>
      <c r="B188" s="342" t="s">
        <v>490</v>
      </c>
      <c r="C188" s="391"/>
    </row>
    <row r="189" spans="1:3" ht="15.75" thickBot="1" x14ac:dyDescent="0.3">
      <c r="A189" s="343"/>
      <c r="B189" s="488"/>
      <c r="C189" s="489"/>
    </row>
    <row r="190" spans="1:3" ht="19.5" customHeight="1" thickBot="1" x14ac:dyDescent="0.3">
      <c r="A190" s="475" t="s">
        <v>491</v>
      </c>
      <c r="B190" s="476"/>
      <c r="C190" s="477" t="s">
        <v>346</v>
      </c>
    </row>
    <row r="191" spans="1:3" ht="16.5" thickBot="1" x14ac:dyDescent="0.3">
      <c r="A191" s="331" t="s">
        <v>355</v>
      </c>
      <c r="B191" s="332" t="s">
        <v>347</v>
      </c>
      <c r="C191" s="484"/>
    </row>
    <row r="192" spans="1:3" x14ac:dyDescent="0.25">
      <c r="A192" s="322">
        <v>1</v>
      </c>
      <c r="B192" s="333" t="s">
        <v>492</v>
      </c>
      <c r="C192" s="390"/>
    </row>
    <row r="193" spans="1:3" ht="15" customHeight="1" x14ac:dyDescent="0.25">
      <c r="A193" s="9">
        <v>2</v>
      </c>
      <c r="B193" s="334" t="s">
        <v>493</v>
      </c>
      <c r="C193" s="392"/>
    </row>
    <row r="194" spans="1:3" x14ac:dyDescent="0.25">
      <c r="A194" s="9">
        <v>3</v>
      </c>
      <c r="B194" s="334" t="s">
        <v>494</v>
      </c>
      <c r="C194" s="392"/>
    </row>
    <row r="195" spans="1:3" x14ac:dyDescent="0.25">
      <c r="A195" s="9">
        <v>4</v>
      </c>
      <c r="B195" s="344" t="s">
        <v>495</v>
      </c>
      <c r="C195" s="392"/>
    </row>
    <row r="196" spans="1:3" ht="15.75" thickBot="1" x14ac:dyDescent="0.3">
      <c r="A196" s="23">
        <v>5</v>
      </c>
      <c r="B196" s="345" t="s">
        <v>496</v>
      </c>
      <c r="C196" s="391"/>
    </row>
    <row r="197" spans="1:3" ht="16.5" thickBot="1" x14ac:dyDescent="0.3">
      <c r="A197" s="338" t="s">
        <v>0</v>
      </c>
      <c r="B197" s="339" t="s">
        <v>350</v>
      </c>
      <c r="C197" s="394"/>
    </row>
    <row r="198" spans="1:3" ht="27" customHeight="1" x14ac:dyDescent="0.25">
      <c r="A198" s="328">
        <v>1</v>
      </c>
      <c r="B198" s="346" t="s">
        <v>497</v>
      </c>
      <c r="C198" s="390"/>
    </row>
    <row r="199" spans="1:3" ht="15.75" thickBot="1" x14ac:dyDescent="0.3">
      <c r="A199" s="308">
        <v>2</v>
      </c>
      <c r="B199" s="335" t="s">
        <v>498</v>
      </c>
      <c r="C199" s="391"/>
    </row>
    <row r="200" spans="1:3" ht="15.75" thickBot="1" x14ac:dyDescent="0.3">
      <c r="A200" s="480"/>
      <c r="B200" s="480"/>
      <c r="C200" s="481"/>
    </row>
    <row r="201" spans="1:3" ht="19.5" customHeight="1" thickBot="1" x14ac:dyDescent="0.3">
      <c r="A201" s="475" t="s">
        <v>499</v>
      </c>
      <c r="B201" s="483"/>
      <c r="C201" s="477" t="s">
        <v>346</v>
      </c>
    </row>
    <row r="202" spans="1:3" ht="16.5" thickBot="1" x14ac:dyDescent="0.3">
      <c r="A202" s="331" t="s">
        <v>355</v>
      </c>
      <c r="B202" s="332" t="s">
        <v>347</v>
      </c>
      <c r="C202" s="484"/>
    </row>
    <row r="203" spans="1:3" x14ac:dyDescent="0.25">
      <c r="A203" s="322">
        <v>1</v>
      </c>
      <c r="B203" s="333" t="s">
        <v>500</v>
      </c>
      <c r="C203" s="390"/>
    </row>
    <row r="204" spans="1:3" x14ac:dyDescent="0.25">
      <c r="A204" s="9">
        <v>2</v>
      </c>
      <c r="B204" s="334" t="s">
        <v>501</v>
      </c>
      <c r="C204" s="392"/>
    </row>
    <row r="205" spans="1:3" ht="29.25" customHeight="1" thickBot="1" x14ac:dyDescent="0.3">
      <c r="A205" s="23">
        <v>3</v>
      </c>
      <c r="B205" s="335" t="s">
        <v>502</v>
      </c>
      <c r="C205" s="391"/>
    </row>
    <row r="206" spans="1:3" ht="16.5" thickBot="1" x14ac:dyDescent="0.3">
      <c r="A206" s="338" t="s">
        <v>0</v>
      </c>
      <c r="B206" s="339" t="s">
        <v>350</v>
      </c>
      <c r="C206" s="394"/>
    </row>
    <row r="207" spans="1:3" x14ac:dyDescent="0.25">
      <c r="A207" s="328">
        <v>1</v>
      </c>
      <c r="B207" s="347" t="s">
        <v>503</v>
      </c>
      <c r="C207" s="390"/>
    </row>
    <row r="208" spans="1:3" ht="45" customHeight="1" x14ac:dyDescent="0.25">
      <c r="A208" s="305">
        <v>2</v>
      </c>
      <c r="B208" s="348" t="s">
        <v>504</v>
      </c>
      <c r="C208" s="392"/>
    </row>
    <row r="209" spans="1:3" ht="30" customHeight="1" thickBot="1" x14ac:dyDescent="0.3">
      <c r="A209" s="308">
        <v>3</v>
      </c>
      <c r="B209" s="349" t="s">
        <v>505</v>
      </c>
      <c r="C209" s="391"/>
    </row>
    <row r="210" spans="1:3" ht="15.75" thickBot="1" x14ac:dyDescent="0.3">
      <c r="A210" s="480"/>
      <c r="B210" s="480"/>
      <c r="C210" s="481"/>
    </row>
    <row r="211" spans="1:3" ht="19.5" customHeight="1" thickBot="1" x14ac:dyDescent="0.3">
      <c r="A211" s="475" t="s">
        <v>506</v>
      </c>
      <c r="B211" s="483"/>
      <c r="C211" s="477" t="s">
        <v>346</v>
      </c>
    </row>
    <row r="212" spans="1:3" ht="16.5" thickBot="1" x14ac:dyDescent="0.3">
      <c r="A212" s="326" t="s">
        <v>0</v>
      </c>
      <c r="B212" s="327" t="s">
        <v>350</v>
      </c>
      <c r="C212" s="484"/>
    </row>
    <row r="213" spans="1:3" ht="28.5" customHeight="1" x14ac:dyDescent="0.25">
      <c r="A213" s="328">
        <v>1</v>
      </c>
      <c r="B213" s="333" t="s">
        <v>507</v>
      </c>
      <c r="C213" s="390"/>
    </row>
    <row r="214" spans="1:3" ht="45" customHeight="1" x14ac:dyDescent="0.25">
      <c r="A214" s="305">
        <v>2</v>
      </c>
      <c r="B214" s="334" t="s">
        <v>508</v>
      </c>
      <c r="C214" s="392"/>
    </row>
    <row r="215" spans="1:3" x14ac:dyDescent="0.25">
      <c r="A215" s="305">
        <v>3</v>
      </c>
      <c r="B215" s="334" t="s">
        <v>509</v>
      </c>
      <c r="C215" s="392"/>
    </row>
    <row r="216" spans="1:3" x14ac:dyDescent="0.25">
      <c r="A216" s="305">
        <v>4</v>
      </c>
      <c r="B216" s="334" t="s">
        <v>510</v>
      </c>
      <c r="C216" s="392"/>
    </row>
    <row r="217" spans="1:3" ht="43.5" customHeight="1" thickBot="1" x14ac:dyDescent="0.3">
      <c r="A217" s="308">
        <v>5</v>
      </c>
      <c r="B217" s="335" t="s">
        <v>511</v>
      </c>
      <c r="C217" s="391"/>
    </row>
    <row r="218" spans="1:3" ht="16.5" customHeight="1" x14ac:dyDescent="0.25">
      <c r="A218" s="350"/>
      <c r="B218" s="351"/>
      <c r="C218" s="302"/>
    </row>
    <row r="219" spans="1:3" ht="15.75" thickBot="1" x14ac:dyDescent="0.3">
      <c r="C219" s="302"/>
    </row>
    <row r="220" spans="1:3" ht="18" thickBot="1" x14ac:dyDescent="0.3">
      <c r="A220" s="493" t="s">
        <v>568</v>
      </c>
      <c r="B220" s="494"/>
      <c r="C220" s="495"/>
    </row>
    <row r="221" spans="1:3" ht="19.5" thickBot="1" x14ac:dyDescent="0.3">
      <c r="A221" s="475" t="s">
        <v>512</v>
      </c>
      <c r="B221" s="476"/>
      <c r="C221" s="477" t="s">
        <v>346</v>
      </c>
    </row>
    <row r="222" spans="1:3" ht="16.5" thickBot="1" x14ac:dyDescent="0.3">
      <c r="A222" s="338" t="s">
        <v>0</v>
      </c>
      <c r="B222" s="318" t="s">
        <v>350</v>
      </c>
      <c r="C222" s="484"/>
    </row>
    <row r="223" spans="1:3" x14ac:dyDescent="0.25">
      <c r="A223" s="328">
        <v>1</v>
      </c>
      <c r="B223" s="352" t="s">
        <v>513</v>
      </c>
      <c r="C223" s="390"/>
    </row>
    <row r="224" spans="1:3" ht="30" x14ac:dyDescent="0.25">
      <c r="A224" s="303">
        <v>2</v>
      </c>
      <c r="B224" s="353" t="s">
        <v>514</v>
      </c>
      <c r="C224" s="392"/>
    </row>
    <row r="225" spans="1:7" x14ac:dyDescent="0.25">
      <c r="A225" s="305">
        <v>3</v>
      </c>
      <c r="B225" s="354" t="s">
        <v>515</v>
      </c>
      <c r="C225" s="392"/>
    </row>
    <row r="226" spans="1:7" x14ac:dyDescent="0.25">
      <c r="A226" s="305">
        <v>4</v>
      </c>
      <c r="B226" s="355" t="s">
        <v>516</v>
      </c>
      <c r="C226" s="392"/>
    </row>
    <row r="227" spans="1:7" ht="30" x14ac:dyDescent="0.25">
      <c r="A227" s="305">
        <v>5</v>
      </c>
      <c r="B227" s="356" t="s">
        <v>517</v>
      </c>
      <c r="C227" s="392"/>
    </row>
    <row r="228" spans="1:7" ht="43.5" customHeight="1" x14ac:dyDescent="0.25">
      <c r="A228" s="305">
        <v>6</v>
      </c>
      <c r="B228" s="356" t="s">
        <v>518</v>
      </c>
      <c r="C228" s="392"/>
    </row>
    <row r="229" spans="1:7" ht="30" x14ac:dyDescent="0.25">
      <c r="A229" s="305">
        <v>7</v>
      </c>
      <c r="B229" s="356" t="s">
        <v>519</v>
      </c>
      <c r="C229" s="392"/>
    </row>
    <row r="230" spans="1:7" x14ac:dyDescent="0.25">
      <c r="A230" s="305">
        <v>8</v>
      </c>
      <c r="B230" s="357" t="s">
        <v>520</v>
      </c>
      <c r="C230" s="392"/>
    </row>
    <row r="231" spans="1:7" ht="15.75" thickBot="1" x14ac:dyDescent="0.3">
      <c r="A231" s="308">
        <v>9</v>
      </c>
      <c r="B231" s="358" t="s">
        <v>521</v>
      </c>
      <c r="C231" s="391"/>
    </row>
    <row r="232" spans="1:7" ht="15.75" thickBot="1" x14ac:dyDescent="0.3">
      <c r="A232" s="490"/>
      <c r="B232" s="490"/>
      <c r="C232" s="491"/>
    </row>
    <row r="233" spans="1:7" ht="19.5" thickBot="1" x14ac:dyDescent="0.3">
      <c r="A233" s="475" t="s">
        <v>113</v>
      </c>
      <c r="B233" s="476"/>
      <c r="C233" s="477" t="s">
        <v>346</v>
      </c>
    </row>
    <row r="234" spans="1:7" ht="16.5" thickBot="1" x14ac:dyDescent="0.3">
      <c r="A234" s="338" t="s">
        <v>0</v>
      </c>
      <c r="B234" s="359" t="s">
        <v>350</v>
      </c>
      <c r="C234" s="484"/>
    </row>
    <row r="235" spans="1:7" x14ac:dyDescent="0.25">
      <c r="A235" s="360">
        <v>1</v>
      </c>
      <c r="B235" s="333" t="s">
        <v>522</v>
      </c>
      <c r="C235" s="390"/>
      <c r="D235" s="351"/>
      <c r="E235" s="351"/>
      <c r="F235" s="351"/>
      <c r="G235" s="351"/>
    </row>
    <row r="236" spans="1:7" ht="28.5" customHeight="1" x14ac:dyDescent="0.25">
      <c r="A236" s="361">
        <v>2</v>
      </c>
      <c r="B236" s="334" t="s">
        <v>523</v>
      </c>
      <c r="C236" s="392"/>
      <c r="D236" s="351"/>
      <c r="E236" s="351"/>
      <c r="F236" s="351"/>
      <c r="G236" s="351"/>
    </row>
    <row r="237" spans="1:7" x14ac:dyDescent="0.25">
      <c r="A237" s="362">
        <v>3</v>
      </c>
      <c r="B237" s="334" t="s">
        <v>524</v>
      </c>
      <c r="C237" s="392"/>
      <c r="D237" s="351"/>
      <c r="E237" s="351"/>
      <c r="F237" s="351"/>
      <c r="G237" s="351"/>
    </row>
    <row r="238" spans="1:7" x14ac:dyDescent="0.25">
      <c r="A238" s="362">
        <v>4</v>
      </c>
      <c r="B238" s="334" t="s">
        <v>525</v>
      </c>
      <c r="C238" s="392"/>
      <c r="D238" s="351"/>
      <c r="E238" s="351"/>
      <c r="F238" s="351"/>
      <c r="G238" s="351"/>
    </row>
    <row r="239" spans="1:7" x14ac:dyDescent="0.25">
      <c r="A239" s="362">
        <v>5</v>
      </c>
      <c r="B239" s="344" t="s">
        <v>526</v>
      </c>
      <c r="C239" s="392"/>
      <c r="D239" s="363"/>
      <c r="E239" s="363"/>
      <c r="F239" s="363"/>
      <c r="G239" s="363"/>
    </row>
    <row r="240" spans="1:7" ht="15.75" thickBot="1" x14ac:dyDescent="0.3">
      <c r="A240" s="364">
        <v>6</v>
      </c>
      <c r="B240" s="365" t="s">
        <v>527</v>
      </c>
      <c r="C240" s="391"/>
      <c r="D240" s="366"/>
      <c r="E240" s="366"/>
      <c r="F240" s="366"/>
      <c r="G240" s="366"/>
    </row>
    <row r="241" spans="1:7" ht="15.75" thickBot="1" x14ac:dyDescent="0.3">
      <c r="A241" s="490"/>
      <c r="B241" s="490"/>
      <c r="C241" s="491"/>
    </row>
    <row r="242" spans="1:7" ht="19.5" customHeight="1" thickBot="1" x14ac:dyDescent="0.3">
      <c r="A242" s="475" t="s">
        <v>160</v>
      </c>
      <c r="B242" s="476"/>
      <c r="C242" s="477" t="s">
        <v>346</v>
      </c>
    </row>
    <row r="243" spans="1:7" ht="16.5" thickBot="1" x14ac:dyDescent="0.3">
      <c r="A243" s="326" t="s">
        <v>0</v>
      </c>
      <c r="B243" s="318" t="s">
        <v>350</v>
      </c>
      <c r="C243" s="484"/>
    </row>
    <row r="244" spans="1:7" x14ac:dyDescent="0.25">
      <c r="A244" s="328">
        <v>1</v>
      </c>
      <c r="B244" s="367" t="s">
        <v>528</v>
      </c>
      <c r="C244" s="390"/>
      <c r="D244" s="368"/>
      <c r="E244" s="368"/>
      <c r="F244" s="368"/>
      <c r="G244" s="368"/>
    </row>
    <row r="245" spans="1:7" ht="28.5" customHeight="1" x14ac:dyDescent="0.25">
      <c r="A245" s="303">
        <v>2</v>
      </c>
      <c r="B245" s="313" t="s">
        <v>529</v>
      </c>
      <c r="C245" s="392"/>
      <c r="D245" s="363"/>
      <c r="E245" s="363"/>
      <c r="F245" s="363"/>
      <c r="G245" s="363"/>
    </row>
    <row r="246" spans="1:7" ht="15" customHeight="1" x14ac:dyDescent="0.25">
      <c r="A246" s="305">
        <v>3</v>
      </c>
      <c r="B246" s="313" t="s">
        <v>530</v>
      </c>
      <c r="C246" s="392"/>
      <c r="D246" s="363"/>
      <c r="E246" s="363"/>
      <c r="F246" s="363"/>
      <c r="G246" s="363"/>
    </row>
    <row r="247" spans="1:7" x14ac:dyDescent="0.25">
      <c r="A247" s="305">
        <v>4</v>
      </c>
      <c r="B247" s="369" t="s">
        <v>516</v>
      </c>
      <c r="C247" s="392"/>
      <c r="D247" s="370"/>
      <c r="E247" s="370"/>
      <c r="F247" s="370"/>
      <c r="G247" s="370"/>
    </row>
    <row r="248" spans="1:7" ht="26.25" customHeight="1" x14ac:dyDescent="0.25">
      <c r="A248" s="305">
        <v>5</v>
      </c>
      <c r="B248" s="369" t="s">
        <v>517</v>
      </c>
      <c r="C248" s="392"/>
      <c r="D248" s="370"/>
      <c r="E248" s="370"/>
      <c r="F248" s="370"/>
      <c r="G248" s="370"/>
    </row>
    <row r="249" spans="1:7" ht="30.75" customHeight="1" thickBot="1" x14ac:dyDescent="0.3">
      <c r="A249" s="308">
        <v>6</v>
      </c>
      <c r="B249" s="371" t="s">
        <v>531</v>
      </c>
      <c r="C249" s="393"/>
      <c r="D249" s="370"/>
      <c r="E249" s="370"/>
      <c r="F249" s="370"/>
      <c r="G249" s="370"/>
    </row>
    <row r="250" spans="1:7" ht="15.75" thickBot="1" x14ac:dyDescent="0.3">
      <c r="A250" s="490"/>
      <c r="B250" s="490"/>
      <c r="C250" s="491"/>
    </row>
    <row r="251" spans="1:7" ht="19.5" thickBot="1" x14ac:dyDescent="0.3">
      <c r="A251" s="475" t="s">
        <v>120</v>
      </c>
      <c r="B251" s="476"/>
      <c r="C251" s="477" t="s">
        <v>346</v>
      </c>
    </row>
    <row r="252" spans="1:7" ht="16.5" thickBot="1" x14ac:dyDescent="0.3">
      <c r="A252" s="338" t="s">
        <v>0</v>
      </c>
      <c r="B252" s="339" t="s">
        <v>350</v>
      </c>
      <c r="C252" s="484"/>
    </row>
    <row r="253" spans="1:7" x14ac:dyDescent="0.25">
      <c r="A253" s="328">
        <v>1</v>
      </c>
      <c r="B253" s="346" t="s">
        <v>532</v>
      </c>
      <c r="C253" s="390"/>
      <c r="D253" s="363"/>
      <c r="E253" s="363"/>
      <c r="F253" s="363"/>
      <c r="G253" s="363"/>
    </row>
    <row r="254" spans="1:7" ht="15.75" customHeight="1" x14ac:dyDescent="0.25">
      <c r="A254" s="303">
        <v>2</v>
      </c>
      <c r="B254" s="344" t="s">
        <v>533</v>
      </c>
      <c r="C254" s="392"/>
      <c r="D254" s="363"/>
      <c r="E254" s="363"/>
      <c r="F254" s="363"/>
      <c r="G254" s="363"/>
    </row>
    <row r="255" spans="1:7" ht="15.75" thickBot="1" x14ac:dyDescent="0.3">
      <c r="A255" s="308">
        <v>3</v>
      </c>
      <c r="B255" s="372" t="s">
        <v>534</v>
      </c>
      <c r="C255" s="391"/>
      <c r="D255" s="368"/>
      <c r="E255" s="368"/>
      <c r="F255" s="368"/>
      <c r="G255" s="368"/>
    </row>
    <row r="256" spans="1:7" ht="15.75" thickBot="1" x14ac:dyDescent="0.3">
      <c r="A256" s="490"/>
      <c r="B256" s="490"/>
      <c r="C256" s="491"/>
    </row>
    <row r="257" spans="1:7" ht="19.5" thickBot="1" x14ac:dyDescent="0.3">
      <c r="A257" s="475" t="s">
        <v>122</v>
      </c>
      <c r="B257" s="476"/>
      <c r="C257" s="477" t="s">
        <v>346</v>
      </c>
    </row>
    <row r="258" spans="1:7" ht="16.5" thickBot="1" x14ac:dyDescent="0.3">
      <c r="A258" s="338" t="s">
        <v>0</v>
      </c>
      <c r="B258" s="339" t="s">
        <v>350</v>
      </c>
      <c r="C258" s="484"/>
    </row>
    <row r="259" spans="1:7" x14ac:dyDescent="0.25">
      <c r="A259" s="328">
        <v>1</v>
      </c>
      <c r="B259" s="373" t="s">
        <v>535</v>
      </c>
      <c r="C259" s="390"/>
      <c r="D259" s="366"/>
      <c r="E259" s="366"/>
      <c r="F259" s="366"/>
      <c r="G259" s="366"/>
    </row>
    <row r="260" spans="1:7" x14ac:dyDescent="0.25">
      <c r="A260" s="303">
        <v>2</v>
      </c>
      <c r="B260" s="344" t="s">
        <v>516</v>
      </c>
      <c r="C260" s="392"/>
      <c r="D260" s="363"/>
      <c r="E260" s="363"/>
      <c r="F260" s="363"/>
      <c r="G260" s="363"/>
    </row>
    <row r="261" spans="1:7" ht="28.5" customHeight="1" x14ac:dyDescent="0.25">
      <c r="A261" s="305">
        <v>3</v>
      </c>
      <c r="B261" s="344" t="s">
        <v>536</v>
      </c>
      <c r="C261" s="392"/>
      <c r="D261" s="363"/>
      <c r="E261" s="363"/>
      <c r="F261" s="363"/>
      <c r="G261" s="363"/>
    </row>
    <row r="262" spans="1:7" ht="29.25" customHeight="1" x14ac:dyDescent="0.25">
      <c r="A262" s="305">
        <v>4</v>
      </c>
      <c r="B262" s="344" t="s">
        <v>531</v>
      </c>
      <c r="C262" s="392"/>
      <c r="D262" s="363"/>
      <c r="E262" s="363"/>
      <c r="F262" s="363"/>
      <c r="G262" s="363"/>
    </row>
    <row r="263" spans="1:7" ht="27.75" customHeight="1" x14ac:dyDescent="0.25">
      <c r="A263" s="305">
        <v>5</v>
      </c>
      <c r="B263" s="354" t="s">
        <v>537</v>
      </c>
      <c r="C263" s="392"/>
      <c r="D263" s="366"/>
      <c r="E263" s="366"/>
      <c r="F263" s="366"/>
      <c r="G263" s="366"/>
    </row>
    <row r="264" spans="1:7" ht="30" customHeight="1" x14ac:dyDescent="0.25">
      <c r="A264" s="305">
        <v>6</v>
      </c>
      <c r="B264" s="344" t="s">
        <v>538</v>
      </c>
      <c r="C264" s="392"/>
      <c r="D264" s="363"/>
      <c r="E264" s="363"/>
      <c r="F264" s="363"/>
      <c r="G264" s="363"/>
    </row>
    <row r="265" spans="1:7" ht="30" customHeight="1" thickBot="1" x14ac:dyDescent="0.3">
      <c r="A265" s="308">
        <v>7</v>
      </c>
      <c r="B265" s="337" t="s">
        <v>539</v>
      </c>
      <c r="C265" s="391"/>
      <c r="D265" s="351"/>
      <c r="E265" s="351"/>
      <c r="F265" s="351"/>
      <c r="G265" s="351"/>
    </row>
    <row r="266" spans="1:7" ht="15.75" thickBot="1" x14ac:dyDescent="0.3">
      <c r="A266" s="490"/>
      <c r="B266" s="490"/>
      <c r="C266" s="496"/>
    </row>
    <row r="267" spans="1:7" ht="19.5" thickBot="1" x14ac:dyDescent="0.3">
      <c r="A267" s="475" t="s">
        <v>540</v>
      </c>
      <c r="B267" s="476"/>
      <c r="C267" s="477" t="s">
        <v>346</v>
      </c>
    </row>
    <row r="268" spans="1:7" ht="16.5" thickBot="1" x14ac:dyDescent="0.3">
      <c r="A268" s="338" t="s">
        <v>0</v>
      </c>
      <c r="B268" s="318" t="s">
        <v>350</v>
      </c>
      <c r="C268" s="484"/>
    </row>
    <row r="269" spans="1:7" x14ac:dyDescent="0.25">
      <c r="A269" s="328">
        <v>1</v>
      </c>
      <c r="B269" s="374" t="s">
        <v>541</v>
      </c>
      <c r="C269" s="390"/>
      <c r="D269" s="375"/>
    </row>
    <row r="270" spans="1:7" ht="28.5" customHeight="1" x14ac:dyDescent="0.25">
      <c r="A270" s="303">
        <v>2</v>
      </c>
      <c r="B270" s="376" t="s">
        <v>542</v>
      </c>
      <c r="C270" s="392"/>
      <c r="D270" s="375"/>
    </row>
    <row r="271" spans="1:7" ht="15" customHeight="1" x14ac:dyDescent="0.25">
      <c r="A271" s="305">
        <v>3</v>
      </c>
      <c r="B271" s="376" t="s">
        <v>543</v>
      </c>
      <c r="C271" s="392"/>
      <c r="D271" s="375"/>
    </row>
    <row r="272" spans="1:7" ht="27.75" customHeight="1" x14ac:dyDescent="0.25">
      <c r="A272" s="305">
        <v>4</v>
      </c>
      <c r="B272" s="376" t="s">
        <v>544</v>
      </c>
      <c r="C272" s="392"/>
      <c r="D272" s="375"/>
    </row>
    <row r="273" spans="1:7" ht="28.5" customHeight="1" x14ac:dyDescent="0.25">
      <c r="A273" s="305">
        <v>5</v>
      </c>
      <c r="B273" s="376" t="s">
        <v>545</v>
      </c>
      <c r="C273" s="392"/>
      <c r="D273" s="375"/>
    </row>
    <row r="274" spans="1:7" ht="30" customHeight="1" thickBot="1" x14ac:dyDescent="0.3">
      <c r="A274" s="308">
        <v>6</v>
      </c>
      <c r="B274" s="377" t="s">
        <v>546</v>
      </c>
      <c r="C274" s="391"/>
      <c r="D274" s="375"/>
    </row>
    <row r="275" spans="1:7" ht="15.75" thickBot="1" x14ac:dyDescent="0.3">
      <c r="A275" s="490"/>
      <c r="B275" s="490"/>
      <c r="C275" s="496"/>
    </row>
    <row r="276" spans="1:7" ht="19.5" thickBot="1" x14ac:dyDescent="0.3">
      <c r="A276" s="475" t="s">
        <v>547</v>
      </c>
      <c r="B276" s="476"/>
      <c r="C276" s="477" t="s">
        <v>346</v>
      </c>
    </row>
    <row r="277" spans="1:7" ht="16.5" thickBot="1" x14ac:dyDescent="0.3">
      <c r="A277" s="300" t="s">
        <v>0</v>
      </c>
      <c r="B277" s="301" t="s">
        <v>350</v>
      </c>
      <c r="C277" s="484"/>
    </row>
    <row r="278" spans="1:7" x14ac:dyDescent="0.25">
      <c r="A278" s="303">
        <v>1</v>
      </c>
      <c r="B278" s="346" t="s">
        <v>548</v>
      </c>
      <c r="C278" s="390"/>
      <c r="D278" s="363"/>
      <c r="E278" s="363"/>
      <c r="F278" s="363"/>
      <c r="G278" s="363"/>
    </row>
    <row r="279" spans="1:7" ht="45" customHeight="1" x14ac:dyDescent="0.25">
      <c r="A279" s="305">
        <v>2</v>
      </c>
      <c r="B279" s="344" t="s">
        <v>549</v>
      </c>
      <c r="C279" s="392"/>
      <c r="D279" s="363"/>
      <c r="E279" s="363"/>
      <c r="F279" s="363"/>
      <c r="G279" s="363"/>
    </row>
    <row r="280" spans="1:7" ht="30.75" customHeight="1" x14ac:dyDescent="0.25">
      <c r="A280" s="305">
        <v>3</v>
      </c>
      <c r="B280" s="344" t="s">
        <v>550</v>
      </c>
      <c r="C280" s="392"/>
      <c r="D280" s="363"/>
      <c r="E280" s="363"/>
      <c r="F280" s="363"/>
      <c r="G280" s="363"/>
    </row>
    <row r="281" spans="1:7" ht="28.5" customHeight="1" x14ac:dyDescent="0.25">
      <c r="A281" s="305">
        <v>4</v>
      </c>
      <c r="B281" s="344" t="s">
        <v>551</v>
      </c>
      <c r="C281" s="392"/>
      <c r="D281" s="363"/>
      <c r="E281" s="363"/>
      <c r="F281" s="363"/>
      <c r="G281" s="363"/>
    </row>
    <row r="282" spans="1:7" ht="45" customHeight="1" x14ac:dyDescent="0.25">
      <c r="A282" s="305">
        <v>5</v>
      </c>
      <c r="B282" s="344" t="s">
        <v>552</v>
      </c>
      <c r="C282" s="392"/>
      <c r="D282" s="363"/>
      <c r="E282" s="363"/>
      <c r="F282" s="363"/>
      <c r="G282" s="363"/>
    </row>
    <row r="283" spans="1:7" ht="15" customHeight="1" x14ac:dyDescent="0.25">
      <c r="A283" s="305">
        <v>6</v>
      </c>
      <c r="B283" s="344" t="s">
        <v>516</v>
      </c>
      <c r="C283" s="392"/>
      <c r="D283" s="363"/>
      <c r="E283" s="363"/>
      <c r="F283" s="363"/>
      <c r="G283" s="363"/>
    </row>
    <row r="284" spans="1:7" ht="45" customHeight="1" x14ac:dyDescent="0.25">
      <c r="A284" s="305">
        <v>7</v>
      </c>
      <c r="B284" s="344" t="s">
        <v>553</v>
      </c>
      <c r="C284" s="392"/>
      <c r="D284" s="363"/>
      <c r="E284" s="363"/>
      <c r="F284" s="363"/>
      <c r="G284" s="363"/>
    </row>
    <row r="285" spans="1:7" ht="29.25" customHeight="1" x14ac:dyDescent="0.25">
      <c r="A285" s="305">
        <v>8</v>
      </c>
      <c r="B285" s="344" t="s">
        <v>554</v>
      </c>
      <c r="C285" s="392"/>
      <c r="D285" s="363"/>
      <c r="E285" s="363"/>
      <c r="F285" s="363"/>
      <c r="G285" s="363"/>
    </row>
    <row r="286" spans="1:7" ht="61.5" customHeight="1" thickBot="1" x14ac:dyDescent="0.3">
      <c r="A286" s="308">
        <v>9</v>
      </c>
      <c r="B286" s="378" t="s">
        <v>555</v>
      </c>
      <c r="C286" s="391"/>
      <c r="D286" s="363"/>
      <c r="E286" s="363"/>
      <c r="F286" s="363"/>
      <c r="G286" s="363"/>
    </row>
    <row r="287" spans="1:7" ht="15.75" thickBot="1" x14ac:dyDescent="0.3">
      <c r="A287" s="490"/>
      <c r="B287" s="490"/>
      <c r="C287" s="496"/>
    </row>
    <row r="288" spans="1:7" ht="19.5" thickBot="1" x14ac:dyDescent="0.3">
      <c r="A288" s="475" t="s">
        <v>556</v>
      </c>
      <c r="B288" s="476"/>
      <c r="C288" s="477" t="s">
        <v>346</v>
      </c>
    </row>
    <row r="289" spans="1:3" ht="16.5" thickBot="1" x14ac:dyDescent="0.3">
      <c r="A289" s="338" t="s">
        <v>0</v>
      </c>
      <c r="B289" s="339" t="s">
        <v>350</v>
      </c>
      <c r="C289" s="484"/>
    </row>
    <row r="290" spans="1:3" ht="30" x14ac:dyDescent="0.25">
      <c r="A290" s="328">
        <v>1</v>
      </c>
      <c r="B290" s="379" t="s">
        <v>557</v>
      </c>
      <c r="C290" s="390"/>
    </row>
    <row r="291" spans="1:3" ht="30" x14ac:dyDescent="0.25">
      <c r="A291" s="303">
        <v>2</v>
      </c>
      <c r="B291" s="380" t="s">
        <v>558</v>
      </c>
      <c r="C291" s="392"/>
    </row>
    <row r="292" spans="1:3" ht="30" x14ac:dyDescent="0.25">
      <c r="A292" s="305">
        <v>3</v>
      </c>
      <c r="B292" s="380" t="s">
        <v>559</v>
      </c>
      <c r="C292" s="392"/>
    </row>
    <row r="293" spans="1:3" x14ac:dyDescent="0.25">
      <c r="A293" s="305">
        <v>4</v>
      </c>
      <c r="B293" s="380" t="s">
        <v>560</v>
      </c>
      <c r="C293" s="392"/>
    </row>
    <row r="294" spans="1:3" ht="30.75" thickBot="1" x14ac:dyDescent="0.3">
      <c r="A294" s="336">
        <v>5</v>
      </c>
      <c r="B294" s="381" t="s">
        <v>561</v>
      </c>
      <c r="C294" s="393"/>
    </row>
    <row r="295" spans="1:3" ht="15.75" thickBot="1" x14ac:dyDescent="0.3">
      <c r="A295" s="492"/>
      <c r="B295" s="490"/>
      <c r="C295" s="491"/>
    </row>
    <row r="296" spans="1:3" ht="19.5" thickBot="1" x14ac:dyDescent="0.3">
      <c r="A296" s="475" t="s">
        <v>562</v>
      </c>
      <c r="B296" s="476"/>
      <c r="C296" s="477" t="s">
        <v>346</v>
      </c>
    </row>
    <row r="297" spans="1:3" ht="16.5" thickBot="1" x14ac:dyDescent="0.3">
      <c r="A297" s="338" t="s">
        <v>0</v>
      </c>
      <c r="B297" s="339" t="s">
        <v>350</v>
      </c>
      <c r="C297" s="484"/>
    </row>
    <row r="298" spans="1:3" x14ac:dyDescent="0.25">
      <c r="A298" s="328">
        <v>1</v>
      </c>
      <c r="B298" s="382" t="s">
        <v>563</v>
      </c>
      <c r="C298" s="297"/>
    </row>
    <row r="299" spans="1:3" ht="30.75" thickBot="1" x14ac:dyDescent="0.3">
      <c r="A299" s="383">
        <v>2</v>
      </c>
      <c r="B299" s="384" t="s">
        <v>564</v>
      </c>
      <c r="C299" s="299"/>
    </row>
    <row r="300" spans="1:3" x14ac:dyDescent="0.25">
      <c r="A300"/>
    </row>
    <row r="301" spans="1:3" x14ac:dyDescent="0.25">
      <c r="A301"/>
    </row>
    <row r="302" spans="1:3" x14ac:dyDescent="0.25">
      <c r="A302"/>
    </row>
    <row r="303" spans="1:3" x14ac:dyDescent="0.25">
      <c r="A303"/>
    </row>
    <row r="304" spans="1:3" x14ac:dyDescent="0.25">
      <c r="A304"/>
    </row>
    <row r="305" spans="3:3" customFormat="1" x14ac:dyDescent="0.25">
      <c r="C305" s="38"/>
    </row>
    <row r="306" spans="3:3" customFormat="1" x14ac:dyDescent="0.25">
      <c r="C306" s="38"/>
    </row>
    <row r="307" spans="3:3" customFormat="1" x14ac:dyDescent="0.25">
      <c r="C307" s="38"/>
    </row>
  </sheetData>
  <sheetProtection algorithmName="SHA-512" hashValue="PohCaVXr1LoB+/x4h35BuDLpypk/prH1zPv51vEnKaOuONhL7E5OJRjkRyz9OWvsZymDy3jG1fCFeIoTX+akCA==" saltValue="QszlPws56mCNvOcZlVzMtg==" spinCount="100000" sheet="1" objects="1" scenarios="1"/>
  <protectedRanges>
    <protectedRange sqref="C183:C184 C186:C188 C192:C196 C198:C199 C203:C205 C207:C209 C213:C217 C223:C231 C235:C240 C244:C249 C253:C255 C259:C265 C269:C274 C278:C286 C290:C294 C298:C299" name="Rozstęp2"/>
    <protectedRange sqref="C14:C15 C17:C20 C24:C51 C53:C57 C61:C63 C65:C68 C72:C83 C85:C90 C94:C106 C108:C134 C138:C144 C146:C154 C158:C162 C164:C166 C170:C172 C174:C179" name="Rozstęp1"/>
  </protectedRanges>
  <mergeCells count="65">
    <mergeCell ref="A295:C295"/>
    <mergeCell ref="A296:B296"/>
    <mergeCell ref="C296:C297"/>
    <mergeCell ref="A9:C9"/>
    <mergeCell ref="A11:C11"/>
    <mergeCell ref="A220:C220"/>
    <mergeCell ref="A275:C275"/>
    <mergeCell ref="A276:B276"/>
    <mergeCell ref="C276:C277"/>
    <mergeCell ref="A287:C287"/>
    <mergeCell ref="A288:B288"/>
    <mergeCell ref="C288:C289"/>
    <mergeCell ref="A256:C256"/>
    <mergeCell ref="A257:B257"/>
    <mergeCell ref="C257:C258"/>
    <mergeCell ref="A266:C266"/>
    <mergeCell ref="A267:B267"/>
    <mergeCell ref="C267:C268"/>
    <mergeCell ref="A241:C241"/>
    <mergeCell ref="A242:B242"/>
    <mergeCell ref="C242:C243"/>
    <mergeCell ref="A250:C250"/>
    <mergeCell ref="A251:B251"/>
    <mergeCell ref="C251:C252"/>
    <mergeCell ref="A221:B221"/>
    <mergeCell ref="C221:C222"/>
    <mergeCell ref="A232:C232"/>
    <mergeCell ref="A233:B233"/>
    <mergeCell ref="C233:C234"/>
    <mergeCell ref="A200:C200"/>
    <mergeCell ref="A201:B201"/>
    <mergeCell ref="C201:C202"/>
    <mergeCell ref="A210:C210"/>
    <mergeCell ref="A211:B211"/>
    <mergeCell ref="C211:C212"/>
    <mergeCell ref="A180:C180"/>
    <mergeCell ref="A181:B181"/>
    <mergeCell ref="C181:C182"/>
    <mergeCell ref="B189:C189"/>
    <mergeCell ref="A190:B190"/>
    <mergeCell ref="C190:C191"/>
    <mergeCell ref="A155:C155"/>
    <mergeCell ref="A156:B156"/>
    <mergeCell ref="C156:C157"/>
    <mergeCell ref="A167:C167"/>
    <mergeCell ref="A168:B168"/>
    <mergeCell ref="C168:C169"/>
    <mergeCell ref="A91:C91"/>
    <mergeCell ref="A92:B92"/>
    <mergeCell ref="C92:C93"/>
    <mergeCell ref="A135:C135"/>
    <mergeCell ref="A136:B136"/>
    <mergeCell ref="C136:C137"/>
    <mergeCell ref="D80:D81"/>
    <mergeCell ref="A12:B12"/>
    <mergeCell ref="C12:C13"/>
    <mergeCell ref="A21:C21"/>
    <mergeCell ref="A22:B22"/>
    <mergeCell ref="C22:C23"/>
    <mergeCell ref="A58:C58"/>
    <mergeCell ref="A59:B59"/>
    <mergeCell ref="C59:C60"/>
    <mergeCell ref="A69:C69"/>
    <mergeCell ref="A70:B70"/>
    <mergeCell ref="C70:C71"/>
  </mergeCells>
  <dataValidations count="1">
    <dataValidation type="list" allowBlank="1" showInputMessage="1" showErrorMessage="1" sqref="C207:C209 C17:C20 C53:C57 C61:C68 C85:C90 C108:C134 C146:C154 C164:C166 C174:C179 C186:C188 C198:C199 C14:C15 C24:C51 C72:C83 C94:C106 C138:C144 C158:C162 C170:C172 C183:C184 C192:C196 C203:C205 C213:C217 C298:C299 C223:C231 C235:C240 C244:C249 C253:C255 C259:C265 C269:C274 C278:C286 C290:C294" xr:uid="{00000000-0002-0000-0300-000000000000}">
      <formula1>"TAK, NIE, NIE DOTYCZY"</formula1>
    </dataValidation>
  </dataValidations>
  <pageMargins left="0.7" right="0.7" top="0.75" bottom="0.75" header="0.3" footer="0.3"/>
  <pageSetup paperSize="8" scale="6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5:S88"/>
  <sheetViews>
    <sheetView workbookViewId="0"/>
  </sheetViews>
  <sheetFormatPr defaultRowHeight="15" x14ac:dyDescent="0.25"/>
  <cols>
    <col min="2" max="2" width="9.140625" customWidth="1"/>
    <col min="3" max="3" width="91.85546875" customWidth="1"/>
    <col min="4" max="4" width="14" style="38" customWidth="1"/>
    <col min="5" max="8" width="14" customWidth="1"/>
    <col min="9" max="11" width="14" style="86" customWidth="1"/>
    <col min="12" max="12" width="14" customWidth="1"/>
    <col min="13" max="15" width="14" style="38" customWidth="1"/>
    <col min="16" max="19" width="14" customWidth="1"/>
  </cols>
  <sheetData>
    <row r="5" spans="1:19" x14ac:dyDescent="0.25">
      <c r="C5" t="s">
        <v>580</v>
      </c>
    </row>
    <row r="6" spans="1:19" ht="15.75" thickBot="1" x14ac:dyDescent="0.3">
      <c r="A6" s="282"/>
      <c r="B6" s="283"/>
      <c r="C6" s="283" t="s">
        <v>342</v>
      </c>
    </row>
    <row r="7" spans="1:19" ht="21.75" thickBot="1" x14ac:dyDescent="0.4">
      <c r="A7" s="407" t="s">
        <v>569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9"/>
    </row>
    <row r="8" spans="1:19" ht="15.75" thickBot="1" x14ac:dyDescent="0.3"/>
    <row r="9" spans="1:19" ht="21.75" customHeight="1" thickBot="1" x14ac:dyDescent="0.3">
      <c r="A9" s="493" t="s">
        <v>285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5"/>
    </row>
    <row r="10" spans="1:19" ht="15.75" thickBot="1" x14ac:dyDescent="0.3"/>
    <row r="11" spans="1:19" ht="58.5" customHeight="1" thickBot="1" x14ac:dyDescent="0.3">
      <c r="A11" s="506" t="s">
        <v>239</v>
      </c>
      <c r="B11" s="507"/>
      <c r="C11" s="138" t="s">
        <v>240</v>
      </c>
      <c r="D11" s="104" t="s">
        <v>238</v>
      </c>
      <c r="E11" s="103" t="s">
        <v>105</v>
      </c>
      <c r="F11" s="285" t="s">
        <v>344</v>
      </c>
    </row>
    <row r="12" spans="1:19" ht="30" x14ac:dyDescent="0.25">
      <c r="A12" s="508"/>
      <c r="B12" s="509"/>
      <c r="C12" s="100" t="str">
        <f>'Dane podstawowe'!C19</f>
        <v>…............................................................................................................................................................</v>
      </c>
      <c r="D12" s="105">
        <f>'Obszar architektoniczny'!$C$211</f>
        <v>0</v>
      </c>
      <c r="E12" s="108">
        <f>'Obszar techniczny'!$C$119</f>
        <v>0</v>
      </c>
      <c r="F12" s="286">
        <f>D12+E12</f>
        <v>0</v>
      </c>
    </row>
    <row r="13" spans="1:19" ht="30" x14ac:dyDescent="0.25">
      <c r="A13" s="508"/>
      <c r="B13" s="509"/>
      <c r="C13" s="101" t="str">
        <f>'Dane podstawowe'!C20</f>
        <v>…............................................................................................................................................................</v>
      </c>
      <c r="D13" s="106">
        <f>'Obszar architektoniczny'!$E$211</f>
        <v>0</v>
      </c>
      <c r="E13" s="109">
        <f>'Obszar techniczny'!$E$119</f>
        <v>0</v>
      </c>
      <c r="F13" s="287">
        <f>D13+E13</f>
        <v>0</v>
      </c>
    </row>
    <row r="14" spans="1:19" ht="30" x14ac:dyDescent="0.25">
      <c r="A14" s="508"/>
      <c r="B14" s="509"/>
      <c r="C14" s="101" t="str">
        <f>'Dane podstawowe'!C21</f>
        <v>…............................................................................................................................................................</v>
      </c>
      <c r="D14" s="106">
        <f>'Obszar architektoniczny'!$G$211</f>
        <v>0</v>
      </c>
      <c r="E14" s="109">
        <f>'Obszar techniczny'!$G$119</f>
        <v>0</v>
      </c>
      <c r="F14" s="287">
        <f>D14+E14</f>
        <v>0</v>
      </c>
    </row>
    <row r="15" spans="1:19" ht="30.75" thickBot="1" x14ac:dyDescent="0.3">
      <c r="A15" s="510"/>
      <c r="B15" s="511"/>
      <c r="C15" s="102" t="str">
        <f>'Dane podstawowe'!C22</f>
        <v>…............................................................................................................................................................</v>
      </c>
      <c r="D15" s="107">
        <f>'Obszar architektoniczny'!$I$211</f>
        <v>0</v>
      </c>
      <c r="E15" s="110">
        <f>'Obszar techniczny'!$I$119</f>
        <v>0</v>
      </c>
      <c r="F15" s="288">
        <f>D15+E15</f>
        <v>0</v>
      </c>
    </row>
    <row r="16" spans="1:19" ht="19.5" thickBot="1" x14ac:dyDescent="0.35">
      <c r="A16" s="515" t="s">
        <v>343</v>
      </c>
      <c r="B16" s="516"/>
      <c r="C16" s="517"/>
      <c r="D16" s="289">
        <f>SUM(D12:D15)</f>
        <v>0</v>
      </c>
      <c r="E16" s="289">
        <f>SUM(E12:E15)</f>
        <v>0</v>
      </c>
      <c r="F16" s="289">
        <f>D16+E16</f>
        <v>0</v>
      </c>
    </row>
    <row r="17" spans="1:19" ht="15.75" thickBot="1" x14ac:dyDescent="0.3"/>
    <row r="18" spans="1:19" ht="21.75" customHeight="1" thickBot="1" x14ac:dyDescent="0.3">
      <c r="A18" s="493" t="s">
        <v>286</v>
      </c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5"/>
    </row>
    <row r="19" spans="1:19" ht="15.75" thickBot="1" x14ac:dyDescent="0.3"/>
    <row r="20" spans="1:19" ht="24" thickBot="1" x14ac:dyDescent="0.3">
      <c r="A20" s="512" t="s">
        <v>233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4"/>
    </row>
    <row r="21" spans="1:19" ht="15.75" thickBot="1" x14ac:dyDescent="0.3"/>
    <row r="22" spans="1:19" ht="35.1" customHeight="1" thickBot="1" x14ac:dyDescent="0.3">
      <c r="A22" s="529" t="s">
        <v>234</v>
      </c>
      <c r="B22" s="529" t="s">
        <v>235</v>
      </c>
      <c r="C22" s="529" t="s">
        <v>236</v>
      </c>
      <c r="D22" s="500" t="str">
        <f>'Dane podstawowe'!C19</f>
        <v>…............................................................................................................................................................</v>
      </c>
      <c r="E22" s="501"/>
      <c r="F22" s="501"/>
      <c r="G22" s="502"/>
      <c r="H22" s="503" t="str">
        <f>'Dane podstawowe'!C20</f>
        <v>…............................................................................................................................................................</v>
      </c>
      <c r="I22" s="504"/>
      <c r="J22" s="504"/>
      <c r="K22" s="505"/>
      <c r="L22" s="500" t="str">
        <f>'Dane podstawowe'!C21</f>
        <v>…............................................................................................................................................................</v>
      </c>
      <c r="M22" s="501"/>
      <c r="N22" s="501"/>
      <c r="O22" s="502"/>
      <c r="P22" s="503" t="str">
        <f>'Dane podstawowe'!C22</f>
        <v>…............................................................................................................................................................</v>
      </c>
      <c r="Q22" s="504"/>
      <c r="R22" s="504"/>
      <c r="S22" s="505"/>
    </row>
    <row r="23" spans="1:19" ht="84.75" thickBot="1" x14ac:dyDescent="0.3">
      <c r="A23" s="530"/>
      <c r="B23" s="530"/>
      <c r="C23" s="530"/>
      <c r="D23" s="29" t="s">
        <v>237</v>
      </c>
      <c r="E23" s="30" t="s">
        <v>229</v>
      </c>
      <c r="F23" s="29" t="s">
        <v>231</v>
      </c>
      <c r="G23" s="29" t="s">
        <v>232</v>
      </c>
      <c r="H23" s="28" t="s">
        <v>321</v>
      </c>
      <c r="I23" s="27" t="s">
        <v>229</v>
      </c>
      <c r="J23" s="28" t="s">
        <v>231</v>
      </c>
      <c r="K23" s="28" t="s">
        <v>232</v>
      </c>
      <c r="L23" s="29" t="s">
        <v>321</v>
      </c>
      <c r="M23" s="30" t="s">
        <v>229</v>
      </c>
      <c r="N23" s="29" t="s">
        <v>231</v>
      </c>
      <c r="O23" s="29" t="s">
        <v>232</v>
      </c>
      <c r="P23" s="28" t="s">
        <v>321</v>
      </c>
      <c r="Q23" s="27" t="s">
        <v>229</v>
      </c>
      <c r="R23" s="28" t="s">
        <v>231</v>
      </c>
      <c r="S23" s="28" t="s">
        <v>232</v>
      </c>
    </row>
    <row r="24" spans="1:19" x14ac:dyDescent="0.25">
      <c r="A24" s="534" t="s">
        <v>76</v>
      </c>
      <c r="B24" s="45">
        <v>1</v>
      </c>
      <c r="C24" s="41" t="s">
        <v>180</v>
      </c>
      <c r="D24" s="37" t="s">
        <v>159</v>
      </c>
      <c r="E24" s="31"/>
      <c r="F24" s="31">
        <v>0</v>
      </c>
      <c r="G24" s="32">
        <f>E24-F24</f>
        <v>0</v>
      </c>
      <c r="H24" s="253" t="s">
        <v>159</v>
      </c>
      <c r="I24" s="90">
        <v>0</v>
      </c>
      <c r="J24" s="90">
        <v>0</v>
      </c>
      <c r="K24" s="91">
        <f>I24-J24</f>
        <v>0</v>
      </c>
      <c r="L24" s="37" t="s">
        <v>159</v>
      </c>
      <c r="M24" s="80">
        <v>0</v>
      </c>
      <c r="N24" s="80">
        <v>0</v>
      </c>
      <c r="O24" s="81">
        <f>M24-N24</f>
        <v>0</v>
      </c>
      <c r="P24" s="253" t="s">
        <v>159</v>
      </c>
      <c r="Q24" s="90">
        <v>0</v>
      </c>
      <c r="R24" s="90">
        <v>0</v>
      </c>
      <c r="S24" s="91">
        <f>Q24-R24</f>
        <v>0</v>
      </c>
    </row>
    <row r="25" spans="1:19" x14ac:dyDescent="0.25">
      <c r="A25" s="535"/>
      <c r="B25" s="46">
        <v>2</v>
      </c>
      <c r="C25" s="42" t="s">
        <v>181</v>
      </c>
      <c r="D25" s="39" t="s">
        <v>159</v>
      </c>
      <c r="E25" s="33">
        <v>0</v>
      </c>
      <c r="F25" s="33"/>
      <c r="G25" s="34">
        <f>E25-F25</f>
        <v>0</v>
      </c>
      <c r="H25" s="74" t="s">
        <v>159</v>
      </c>
      <c r="I25" s="89">
        <v>0</v>
      </c>
      <c r="J25" s="89">
        <v>0</v>
      </c>
      <c r="K25" s="92">
        <f>I25-J25</f>
        <v>0</v>
      </c>
      <c r="L25" s="39" t="s">
        <v>159</v>
      </c>
      <c r="M25" s="78">
        <v>0</v>
      </c>
      <c r="N25" s="78">
        <v>0</v>
      </c>
      <c r="O25" s="77">
        <f>M25-N25</f>
        <v>0</v>
      </c>
      <c r="P25" s="74" t="s">
        <v>159</v>
      </c>
      <c r="Q25" s="89">
        <v>0</v>
      </c>
      <c r="R25" s="89">
        <v>0</v>
      </c>
      <c r="S25" s="92">
        <f>Q25-R25</f>
        <v>0</v>
      </c>
    </row>
    <row r="26" spans="1:19" x14ac:dyDescent="0.25">
      <c r="A26" s="535"/>
      <c r="B26" s="46">
        <v>3</v>
      </c>
      <c r="C26" s="42" t="s">
        <v>165</v>
      </c>
      <c r="D26" s="39" t="s">
        <v>159</v>
      </c>
      <c r="E26" s="33">
        <v>0</v>
      </c>
      <c r="F26" s="33">
        <v>0</v>
      </c>
      <c r="G26" s="34">
        <f t="shared" ref="G26:G34" si="0">E26-F26</f>
        <v>0</v>
      </c>
      <c r="H26" s="74"/>
      <c r="I26" s="89">
        <v>0</v>
      </c>
      <c r="J26" s="89">
        <v>0</v>
      </c>
      <c r="K26" s="92">
        <f t="shared" ref="K26:K84" si="1">I26-J26</f>
        <v>0</v>
      </c>
      <c r="L26" s="39"/>
      <c r="M26" s="78">
        <v>0</v>
      </c>
      <c r="N26" s="78">
        <v>0</v>
      </c>
      <c r="O26" s="77">
        <f t="shared" ref="O26:O83" si="2">M26-N26</f>
        <v>0</v>
      </c>
      <c r="P26" s="74"/>
      <c r="Q26" s="89">
        <v>0</v>
      </c>
      <c r="R26" s="89">
        <v>0</v>
      </c>
      <c r="S26" s="92">
        <f t="shared" ref="S26:S84" si="3">Q26-R26</f>
        <v>0</v>
      </c>
    </row>
    <row r="27" spans="1:19" x14ac:dyDescent="0.25">
      <c r="A27" s="535"/>
      <c r="B27" s="47">
        <v>4</v>
      </c>
      <c r="C27" s="42" t="s">
        <v>166</v>
      </c>
      <c r="D27" s="39" t="s">
        <v>159</v>
      </c>
      <c r="E27" s="33">
        <v>0</v>
      </c>
      <c r="F27" s="33">
        <v>0</v>
      </c>
      <c r="G27" s="34">
        <f t="shared" si="0"/>
        <v>0</v>
      </c>
      <c r="H27" s="74"/>
      <c r="I27" s="89">
        <v>0</v>
      </c>
      <c r="J27" s="89">
        <v>0</v>
      </c>
      <c r="K27" s="92">
        <f t="shared" si="1"/>
        <v>0</v>
      </c>
      <c r="L27" s="39"/>
      <c r="M27" s="78">
        <v>0</v>
      </c>
      <c r="N27" s="78">
        <v>0</v>
      </c>
      <c r="O27" s="77">
        <f t="shared" si="2"/>
        <v>0</v>
      </c>
      <c r="P27" s="74"/>
      <c r="Q27" s="89">
        <v>0</v>
      </c>
      <c r="R27" s="89">
        <v>0</v>
      </c>
      <c r="S27" s="92">
        <f t="shared" si="3"/>
        <v>0</v>
      </c>
    </row>
    <row r="28" spans="1:19" s="38" customFormat="1" ht="30.75" customHeight="1" x14ac:dyDescent="0.25">
      <c r="A28" s="535"/>
      <c r="B28" s="48">
        <v>5</v>
      </c>
      <c r="C28" s="141" t="s">
        <v>182</v>
      </c>
      <c r="D28" s="39" t="s">
        <v>159</v>
      </c>
      <c r="E28" s="76">
        <v>0</v>
      </c>
      <c r="F28" s="76">
        <v>0</v>
      </c>
      <c r="G28" s="75">
        <f t="shared" si="0"/>
        <v>0</v>
      </c>
      <c r="H28" s="74" t="s">
        <v>159</v>
      </c>
      <c r="I28" s="89">
        <v>0</v>
      </c>
      <c r="J28" s="89">
        <v>0</v>
      </c>
      <c r="K28" s="92">
        <f t="shared" si="1"/>
        <v>0</v>
      </c>
      <c r="L28" s="39" t="s">
        <v>159</v>
      </c>
      <c r="M28" s="78">
        <v>0</v>
      </c>
      <c r="N28" s="78">
        <v>0</v>
      </c>
      <c r="O28" s="77">
        <f t="shared" si="2"/>
        <v>0</v>
      </c>
      <c r="P28" s="74" t="s">
        <v>159</v>
      </c>
      <c r="Q28" s="89">
        <v>0</v>
      </c>
      <c r="R28" s="89">
        <v>0</v>
      </c>
      <c r="S28" s="92">
        <f t="shared" si="3"/>
        <v>0</v>
      </c>
    </row>
    <row r="29" spans="1:19" x14ac:dyDescent="0.25">
      <c r="A29" s="535"/>
      <c r="B29" s="46">
        <v>6</v>
      </c>
      <c r="C29" s="42" t="s">
        <v>168</v>
      </c>
      <c r="D29" s="39" t="s">
        <v>159</v>
      </c>
      <c r="E29" s="33">
        <v>0</v>
      </c>
      <c r="F29" s="33">
        <v>0</v>
      </c>
      <c r="G29" s="34">
        <f t="shared" si="0"/>
        <v>0</v>
      </c>
      <c r="H29" s="74"/>
      <c r="I29" s="89">
        <v>0</v>
      </c>
      <c r="J29" s="89">
        <v>0</v>
      </c>
      <c r="K29" s="92">
        <f t="shared" si="1"/>
        <v>0</v>
      </c>
      <c r="L29" s="39"/>
      <c r="M29" s="78">
        <v>0</v>
      </c>
      <c r="N29" s="78">
        <v>0</v>
      </c>
      <c r="O29" s="77">
        <f t="shared" si="2"/>
        <v>0</v>
      </c>
      <c r="P29" s="74"/>
      <c r="Q29" s="89">
        <v>0</v>
      </c>
      <c r="R29" s="89">
        <v>0</v>
      </c>
      <c r="S29" s="92">
        <f t="shared" si="3"/>
        <v>0</v>
      </c>
    </row>
    <row r="30" spans="1:19" x14ac:dyDescent="0.25">
      <c r="A30" s="535"/>
      <c r="B30" s="47">
        <v>7</v>
      </c>
      <c r="C30" s="42" t="s">
        <v>169</v>
      </c>
      <c r="D30" s="39" t="s">
        <v>159</v>
      </c>
      <c r="E30" s="33">
        <v>0</v>
      </c>
      <c r="F30" s="33">
        <v>0</v>
      </c>
      <c r="G30" s="34">
        <f t="shared" si="0"/>
        <v>0</v>
      </c>
      <c r="H30" s="74"/>
      <c r="I30" s="89">
        <v>0</v>
      </c>
      <c r="J30" s="89">
        <v>0</v>
      </c>
      <c r="K30" s="92">
        <f t="shared" si="1"/>
        <v>0</v>
      </c>
      <c r="L30" s="39"/>
      <c r="M30" s="78">
        <v>0</v>
      </c>
      <c r="N30" s="78">
        <v>0</v>
      </c>
      <c r="O30" s="77">
        <f t="shared" si="2"/>
        <v>0</v>
      </c>
      <c r="P30" s="74"/>
      <c r="Q30" s="89">
        <v>0</v>
      </c>
      <c r="R30" s="89">
        <v>0</v>
      </c>
      <c r="S30" s="92">
        <f t="shared" si="3"/>
        <v>0</v>
      </c>
    </row>
    <row r="31" spans="1:19" x14ac:dyDescent="0.25">
      <c r="A31" s="535"/>
      <c r="B31" s="46">
        <v>8</v>
      </c>
      <c r="C31" s="42" t="s">
        <v>171</v>
      </c>
      <c r="D31" s="39" t="s">
        <v>159</v>
      </c>
      <c r="E31" s="33">
        <v>0</v>
      </c>
      <c r="F31" s="33">
        <v>0</v>
      </c>
      <c r="G31" s="34">
        <f t="shared" si="0"/>
        <v>0</v>
      </c>
      <c r="H31" s="74"/>
      <c r="I31" s="89">
        <v>0</v>
      </c>
      <c r="J31" s="89">
        <v>0</v>
      </c>
      <c r="K31" s="92">
        <f t="shared" si="1"/>
        <v>0</v>
      </c>
      <c r="L31" s="39"/>
      <c r="M31" s="78">
        <v>0</v>
      </c>
      <c r="N31" s="78">
        <v>0</v>
      </c>
      <c r="O31" s="77">
        <f t="shared" si="2"/>
        <v>0</v>
      </c>
      <c r="P31" s="74"/>
      <c r="Q31" s="89">
        <v>0</v>
      </c>
      <c r="R31" s="89">
        <v>0</v>
      </c>
      <c r="S31" s="92">
        <f t="shared" si="3"/>
        <v>0</v>
      </c>
    </row>
    <row r="32" spans="1:19" x14ac:dyDescent="0.25">
      <c r="A32" s="535"/>
      <c r="B32" s="46">
        <v>9</v>
      </c>
      <c r="C32" s="42" t="s">
        <v>176</v>
      </c>
      <c r="D32" s="39" t="s">
        <v>159</v>
      </c>
      <c r="E32" s="33">
        <v>0</v>
      </c>
      <c r="F32" s="33">
        <v>0</v>
      </c>
      <c r="G32" s="34">
        <f t="shared" si="0"/>
        <v>0</v>
      </c>
      <c r="H32" s="74"/>
      <c r="I32" s="89">
        <v>0</v>
      </c>
      <c r="J32" s="89">
        <v>0</v>
      </c>
      <c r="K32" s="92">
        <f t="shared" si="1"/>
        <v>0</v>
      </c>
      <c r="L32" s="39"/>
      <c r="M32" s="78">
        <v>0</v>
      </c>
      <c r="N32" s="78">
        <v>0</v>
      </c>
      <c r="O32" s="77">
        <f t="shared" si="2"/>
        <v>0</v>
      </c>
      <c r="P32" s="74"/>
      <c r="Q32" s="89">
        <v>0</v>
      </c>
      <c r="R32" s="89">
        <v>0</v>
      </c>
      <c r="S32" s="92">
        <f t="shared" si="3"/>
        <v>0</v>
      </c>
    </row>
    <row r="33" spans="1:19" x14ac:dyDescent="0.25">
      <c r="A33" s="535"/>
      <c r="B33" s="47">
        <v>10</v>
      </c>
      <c r="C33" s="42" t="s">
        <v>183</v>
      </c>
      <c r="D33" s="39" t="s">
        <v>159</v>
      </c>
      <c r="E33" s="33">
        <v>0</v>
      </c>
      <c r="F33" s="33">
        <v>0</v>
      </c>
      <c r="G33" s="34">
        <f t="shared" si="0"/>
        <v>0</v>
      </c>
      <c r="H33" s="74"/>
      <c r="I33" s="89">
        <v>0</v>
      </c>
      <c r="J33" s="89">
        <v>0</v>
      </c>
      <c r="K33" s="92">
        <f t="shared" si="1"/>
        <v>0</v>
      </c>
      <c r="L33" s="39"/>
      <c r="M33" s="78">
        <v>0</v>
      </c>
      <c r="N33" s="78">
        <v>0</v>
      </c>
      <c r="O33" s="77">
        <f t="shared" si="2"/>
        <v>0</v>
      </c>
      <c r="P33" s="74"/>
      <c r="Q33" s="89">
        <v>0</v>
      </c>
      <c r="R33" s="89">
        <v>0</v>
      </c>
      <c r="S33" s="92">
        <f t="shared" si="3"/>
        <v>0</v>
      </c>
    </row>
    <row r="34" spans="1:19" x14ac:dyDescent="0.25">
      <c r="A34" s="535"/>
      <c r="B34" s="46">
        <v>11</v>
      </c>
      <c r="C34" s="42" t="s">
        <v>170</v>
      </c>
      <c r="D34" s="39" t="s">
        <v>159</v>
      </c>
      <c r="E34" s="33">
        <v>0</v>
      </c>
      <c r="F34" s="33">
        <v>0</v>
      </c>
      <c r="G34" s="34">
        <f t="shared" si="0"/>
        <v>0</v>
      </c>
      <c r="H34" s="74"/>
      <c r="I34" s="89">
        <v>0</v>
      </c>
      <c r="J34" s="89">
        <v>0</v>
      </c>
      <c r="K34" s="92">
        <f t="shared" si="1"/>
        <v>0</v>
      </c>
      <c r="L34" s="39"/>
      <c r="M34" s="78">
        <v>0</v>
      </c>
      <c r="N34" s="78">
        <v>0</v>
      </c>
      <c r="O34" s="77">
        <f t="shared" si="2"/>
        <v>0</v>
      </c>
      <c r="P34" s="74"/>
      <c r="Q34" s="89">
        <v>0</v>
      </c>
      <c r="R34" s="89">
        <v>0</v>
      </c>
      <c r="S34" s="92">
        <f t="shared" si="3"/>
        <v>0</v>
      </c>
    </row>
    <row r="35" spans="1:19" ht="15.75" thickBot="1" x14ac:dyDescent="0.3">
      <c r="A35" s="536"/>
      <c r="B35" s="49">
        <v>12</v>
      </c>
      <c r="C35" s="44" t="s">
        <v>172</v>
      </c>
      <c r="D35" s="39" t="s">
        <v>159</v>
      </c>
      <c r="E35" s="35">
        <v>0</v>
      </c>
      <c r="F35" s="35">
        <v>0</v>
      </c>
      <c r="G35" s="36">
        <f>E35-F35</f>
        <v>0</v>
      </c>
      <c r="H35" s="254"/>
      <c r="I35" s="93">
        <v>0</v>
      </c>
      <c r="J35" s="93">
        <v>0</v>
      </c>
      <c r="K35" s="94">
        <f t="shared" si="1"/>
        <v>0</v>
      </c>
      <c r="L35" s="40"/>
      <c r="M35" s="79">
        <v>0</v>
      </c>
      <c r="N35" s="79">
        <v>0</v>
      </c>
      <c r="O35" s="82">
        <f t="shared" si="2"/>
        <v>0</v>
      </c>
      <c r="P35" s="254"/>
      <c r="Q35" s="93">
        <v>0</v>
      </c>
      <c r="R35" s="93">
        <v>0</v>
      </c>
      <c r="S35" s="94">
        <f t="shared" si="3"/>
        <v>0</v>
      </c>
    </row>
    <row r="36" spans="1:19" x14ac:dyDescent="0.25">
      <c r="A36" s="537" t="s">
        <v>105</v>
      </c>
      <c r="B36" s="57">
        <v>1</v>
      </c>
      <c r="C36" s="58" t="s">
        <v>184</v>
      </c>
      <c r="D36" s="37" t="s">
        <v>159</v>
      </c>
      <c r="E36" s="31">
        <v>0</v>
      </c>
      <c r="F36" s="31">
        <v>0</v>
      </c>
      <c r="G36" s="32">
        <f>E36-F36</f>
        <v>0</v>
      </c>
      <c r="H36" s="255"/>
      <c r="I36" s="95">
        <v>0</v>
      </c>
      <c r="J36" s="95">
        <v>0</v>
      </c>
      <c r="K36" s="96">
        <f t="shared" si="1"/>
        <v>0</v>
      </c>
      <c r="L36" s="37"/>
      <c r="M36" s="98">
        <v>0</v>
      </c>
      <c r="N36" s="98">
        <v>0</v>
      </c>
      <c r="O36" s="81">
        <f t="shared" si="2"/>
        <v>0</v>
      </c>
      <c r="P36" s="253"/>
      <c r="Q36" s="95">
        <v>0</v>
      </c>
      <c r="R36" s="95">
        <v>0</v>
      </c>
      <c r="S36" s="91">
        <f t="shared" si="3"/>
        <v>0</v>
      </c>
    </row>
    <row r="37" spans="1:19" x14ac:dyDescent="0.25">
      <c r="A37" s="538"/>
      <c r="B37" s="59">
        <v>2</v>
      </c>
      <c r="C37" s="60" t="s">
        <v>174</v>
      </c>
      <c r="D37" s="39" t="s">
        <v>159</v>
      </c>
      <c r="E37" s="33">
        <v>0</v>
      </c>
      <c r="F37" s="33">
        <v>0</v>
      </c>
      <c r="G37" s="34">
        <f>E37-F37</f>
        <v>0</v>
      </c>
      <c r="H37" s="74"/>
      <c r="I37" s="89">
        <v>0</v>
      </c>
      <c r="J37" s="89">
        <v>0</v>
      </c>
      <c r="K37" s="92">
        <f t="shared" si="1"/>
        <v>0</v>
      </c>
      <c r="L37" s="39"/>
      <c r="M37" s="78">
        <v>0</v>
      </c>
      <c r="N37" s="78">
        <v>0</v>
      </c>
      <c r="O37" s="77">
        <f t="shared" si="2"/>
        <v>0</v>
      </c>
      <c r="P37" s="74"/>
      <c r="Q37" s="89">
        <v>0</v>
      </c>
      <c r="R37" s="89">
        <v>0</v>
      </c>
      <c r="S37" s="92">
        <f t="shared" si="3"/>
        <v>0</v>
      </c>
    </row>
    <row r="38" spans="1:19" x14ac:dyDescent="0.25">
      <c r="A38" s="538"/>
      <c r="B38" s="59">
        <v>3</v>
      </c>
      <c r="C38" s="61" t="s">
        <v>185</v>
      </c>
      <c r="D38" s="39" t="s">
        <v>159</v>
      </c>
      <c r="E38" s="33">
        <v>0</v>
      </c>
      <c r="F38" s="33">
        <v>0</v>
      </c>
      <c r="G38" s="34">
        <f t="shared" ref="G38:G44" si="4">E38-F38</f>
        <v>0</v>
      </c>
      <c r="H38" s="74"/>
      <c r="I38" s="89">
        <v>0</v>
      </c>
      <c r="J38" s="89">
        <v>0</v>
      </c>
      <c r="K38" s="92">
        <f t="shared" si="1"/>
        <v>0</v>
      </c>
      <c r="L38" s="39"/>
      <c r="M38" s="78">
        <v>0</v>
      </c>
      <c r="N38" s="78">
        <v>0</v>
      </c>
      <c r="O38" s="77">
        <f t="shared" si="2"/>
        <v>0</v>
      </c>
      <c r="P38" s="74"/>
      <c r="Q38" s="89">
        <v>0</v>
      </c>
      <c r="R38" s="89">
        <v>0</v>
      </c>
      <c r="S38" s="92">
        <f t="shared" si="3"/>
        <v>0</v>
      </c>
    </row>
    <row r="39" spans="1:19" x14ac:dyDescent="0.25">
      <c r="A39" s="538"/>
      <c r="B39" s="59">
        <v>4</v>
      </c>
      <c r="C39" s="61" t="s">
        <v>176</v>
      </c>
      <c r="D39" s="39" t="s">
        <v>159</v>
      </c>
      <c r="E39" s="33">
        <v>0</v>
      </c>
      <c r="F39" s="33">
        <v>0</v>
      </c>
      <c r="G39" s="34">
        <f t="shared" si="4"/>
        <v>0</v>
      </c>
      <c r="H39" s="74"/>
      <c r="I39" s="89">
        <v>0</v>
      </c>
      <c r="J39" s="89">
        <v>0</v>
      </c>
      <c r="K39" s="92">
        <f t="shared" si="1"/>
        <v>0</v>
      </c>
      <c r="L39" s="39"/>
      <c r="M39" s="78">
        <v>0</v>
      </c>
      <c r="N39" s="78">
        <v>0</v>
      </c>
      <c r="O39" s="77">
        <f t="shared" si="2"/>
        <v>0</v>
      </c>
      <c r="P39" s="74"/>
      <c r="Q39" s="89">
        <v>0</v>
      </c>
      <c r="R39" s="89">
        <v>0</v>
      </c>
      <c r="S39" s="92">
        <f t="shared" si="3"/>
        <v>0</v>
      </c>
    </row>
    <row r="40" spans="1:19" x14ac:dyDescent="0.25">
      <c r="A40" s="538"/>
      <c r="B40" s="59">
        <v>5</v>
      </c>
      <c r="C40" s="61" t="s">
        <v>170</v>
      </c>
      <c r="D40" s="39" t="s">
        <v>159</v>
      </c>
      <c r="E40" s="33">
        <v>0</v>
      </c>
      <c r="F40" s="33">
        <v>0</v>
      </c>
      <c r="G40" s="34">
        <f t="shared" si="4"/>
        <v>0</v>
      </c>
      <c r="H40" s="74"/>
      <c r="I40" s="89">
        <v>0</v>
      </c>
      <c r="J40" s="89">
        <v>0</v>
      </c>
      <c r="K40" s="92">
        <f t="shared" si="1"/>
        <v>0</v>
      </c>
      <c r="L40" s="39"/>
      <c r="M40" s="78">
        <v>0</v>
      </c>
      <c r="N40" s="78">
        <v>0</v>
      </c>
      <c r="O40" s="77">
        <f t="shared" si="2"/>
        <v>0</v>
      </c>
      <c r="P40" s="74"/>
      <c r="Q40" s="89">
        <v>0</v>
      </c>
      <c r="R40" s="89">
        <v>0</v>
      </c>
      <c r="S40" s="92">
        <f t="shared" si="3"/>
        <v>0</v>
      </c>
    </row>
    <row r="41" spans="1:19" x14ac:dyDescent="0.25">
      <c r="A41" s="538"/>
      <c r="B41" s="59">
        <v>6</v>
      </c>
      <c r="C41" s="61" t="s">
        <v>186</v>
      </c>
      <c r="D41" s="39" t="s">
        <v>159</v>
      </c>
      <c r="E41" s="33">
        <v>0</v>
      </c>
      <c r="F41" s="33">
        <v>0</v>
      </c>
      <c r="G41" s="34">
        <f t="shared" si="4"/>
        <v>0</v>
      </c>
      <c r="H41" s="74"/>
      <c r="I41" s="89">
        <v>0</v>
      </c>
      <c r="J41" s="89">
        <v>0</v>
      </c>
      <c r="K41" s="92">
        <f t="shared" si="1"/>
        <v>0</v>
      </c>
      <c r="L41" s="39"/>
      <c r="M41" s="78">
        <v>0</v>
      </c>
      <c r="N41" s="78">
        <v>0</v>
      </c>
      <c r="O41" s="77">
        <f t="shared" si="2"/>
        <v>0</v>
      </c>
      <c r="P41" s="74"/>
      <c r="Q41" s="89">
        <v>0</v>
      </c>
      <c r="R41" s="89">
        <v>0</v>
      </c>
      <c r="S41" s="92">
        <f t="shared" si="3"/>
        <v>0</v>
      </c>
    </row>
    <row r="42" spans="1:19" x14ac:dyDescent="0.25">
      <c r="A42" s="538"/>
      <c r="B42" s="59">
        <v>7</v>
      </c>
      <c r="C42" s="61" t="s">
        <v>177</v>
      </c>
      <c r="D42" s="39" t="s">
        <v>159</v>
      </c>
      <c r="E42" s="33">
        <v>0</v>
      </c>
      <c r="F42" s="33">
        <v>0</v>
      </c>
      <c r="G42" s="34">
        <f t="shared" si="4"/>
        <v>0</v>
      </c>
      <c r="H42" s="74"/>
      <c r="I42" s="89">
        <v>0</v>
      </c>
      <c r="J42" s="89">
        <v>0</v>
      </c>
      <c r="K42" s="92">
        <f t="shared" si="1"/>
        <v>0</v>
      </c>
      <c r="L42" s="39"/>
      <c r="M42" s="78">
        <v>0</v>
      </c>
      <c r="N42" s="78">
        <v>0</v>
      </c>
      <c r="O42" s="77">
        <f t="shared" si="2"/>
        <v>0</v>
      </c>
      <c r="P42" s="74"/>
      <c r="Q42" s="89">
        <v>0</v>
      </c>
      <c r="R42" s="89">
        <v>0</v>
      </c>
      <c r="S42" s="92">
        <f t="shared" si="3"/>
        <v>0</v>
      </c>
    </row>
    <row r="43" spans="1:19" x14ac:dyDescent="0.25">
      <c r="A43" s="538"/>
      <c r="B43" s="59">
        <v>8</v>
      </c>
      <c r="C43" s="61" t="s">
        <v>178</v>
      </c>
      <c r="D43" s="39" t="s">
        <v>159</v>
      </c>
      <c r="E43" s="33">
        <v>0</v>
      </c>
      <c r="F43" s="33">
        <v>0</v>
      </c>
      <c r="G43" s="34">
        <f t="shared" si="4"/>
        <v>0</v>
      </c>
      <c r="H43" s="74"/>
      <c r="I43" s="89">
        <v>0</v>
      </c>
      <c r="J43" s="89">
        <v>0</v>
      </c>
      <c r="K43" s="92">
        <f t="shared" si="1"/>
        <v>0</v>
      </c>
      <c r="L43" s="39"/>
      <c r="M43" s="78">
        <v>0</v>
      </c>
      <c r="N43" s="78">
        <v>0</v>
      </c>
      <c r="O43" s="77">
        <f t="shared" si="2"/>
        <v>0</v>
      </c>
      <c r="P43" s="74"/>
      <c r="Q43" s="89">
        <v>0</v>
      </c>
      <c r="R43" s="89">
        <v>0</v>
      </c>
      <c r="S43" s="92">
        <f t="shared" si="3"/>
        <v>0</v>
      </c>
    </row>
    <row r="44" spans="1:19" ht="15.75" thickBot="1" x14ac:dyDescent="0.3">
      <c r="A44" s="539"/>
      <c r="B44" s="62">
        <v>9</v>
      </c>
      <c r="C44" s="63" t="s">
        <v>179</v>
      </c>
      <c r="D44" s="39" t="s">
        <v>159</v>
      </c>
      <c r="E44" s="35">
        <v>0</v>
      </c>
      <c r="F44" s="35">
        <v>0</v>
      </c>
      <c r="G44" s="34">
        <f t="shared" si="4"/>
        <v>0</v>
      </c>
      <c r="H44" s="256"/>
      <c r="I44" s="93">
        <v>0</v>
      </c>
      <c r="J44" s="93">
        <v>0</v>
      </c>
      <c r="K44" s="97">
        <f t="shared" si="1"/>
        <v>0</v>
      </c>
      <c r="L44" s="40"/>
      <c r="M44" s="79">
        <v>0</v>
      </c>
      <c r="N44" s="79">
        <v>0</v>
      </c>
      <c r="O44" s="82">
        <f t="shared" si="2"/>
        <v>0</v>
      </c>
      <c r="P44" s="254"/>
      <c r="Q44" s="93">
        <v>0</v>
      </c>
      <c r="R44" s="93">
        <v>0</v>
      </c>
      <c r="S44" s="94">
        <f t="shared" si="3"/>
        <v>0</v>
      </c>
    </row>
    <row r="45" spans="1:19" x14ac:dyDescent="0.25">
      <c r="A45" s="497" t="s">
        <v>187</v>
      </c>
      <c r="B45" s="54">
        <v>1</v>
      </c>
      <c r="C45" s="41" t="s">
        <v>188</v>
      </c>
      <c r="D45" s="37" t="s">
        <v>159</v>
      </c>
      <c r="E45" s="31">
        <v>0</v>
      </c>
      <c r="F45" s="31">
        <v>0</v>
      </c>
      <c r="G45" s="32">
        <f>E45-F45</f>
        <v>0</v>
      </c>
      <c r="H45" s="253"/>
      <c r="I45" s="95">
        <v>0</v>
      </c>
      <c r="J45" s="95">
        <v>0</v>
      </c>
      <c r="K45" s="91">
        <f t="shared" si="1"/>
        <v>0</v>
      </c>
      <c r="L45" s="37"/>
      <c r="M45" s="98">
        <v>0</v>
      </c>
      <c r="N45" s="98">
        <v>0</v>
      </c>
      <c r="O45" s="81">
        <f t="shared" si="2"/>
        <v>0</v>
      </c>
      <c r="P45" s="253"/>
      <c r="Q45" s="95">
        <v>0</v>
      </c>
      <c r="R45" s="95">
        <v>0</v>
      </c>
      <c r="S45" s="91">
        <f t="shared" si="3"/>
        <v>0</v>
      </c>
    </row>
    <row r="46" spans="1:19" x14ac:dyDescent="0.25">
      <c r="A46" s="498"/>
      <c r="B46" s="46">
        <v>2</v>
      </c>
      <c r="C46" s="42" t="s">
        <v>189</v>
      </c>
      <c r="D46" s="39" t="s">
        <v>159</v>
      </c>
      <c r="E46" s="33">
        <v>0</v>
      </c>
      <c r="F46" s="33">
        <v>0</v>
      </c>
      <c r="G46" s="77">
        <f>E46-F46</f>
        <v>0</v>
      </c>
      <c r="H46" s="74"/>
      <c r="I46" s="89">
        <v>0</v>
      </c>
      <c r="J46" s="89">
        <v>0</v>
      </c>
      <c r="K46" s="92">
        <f t="shared" si="1"/>
        <v>0</v>
      </c>
      <c r="L46" s="39"/>
      <c r="M46" s="78">
        <v>0</v>
      </c>
      <c r="N46" s="78">
        <v>0</v>
      </c>
      <c r="O46" s="77">
        <f t="shared" si="2"/>
        <v>0</v>
      </c>
      <c r="P46" s="74"/>
      <c r="Q46" s="89">
        <v>0</v>
      </c>
      <c r="R46" s="89">
        <v>0</v>
      </c>
      <c r="S46" s="92">
        <f t="shared" si="3"/>
        <v>0</v>
      </c>
    </row>
    <row r="47" spans="1:19" ht="30" x14ac:dyDescent="0.25">
      <c r="A47" s="498"/>
      <c r="B47" s="55">
        <v>3</v>
      </c>
      <c r="C47" s="50" t="s">
        <v>190</v>
      </c>
      <c r="D47" s="39" t="s">
        <v>159</v>
      </c>
      <c r="E47" s="76">
        <v>0</v>
      </c>
      <c r="F47" s="76">
        <v>0</v>
      </c>
      <c r="G47" s="75">
        <f t="shared" ref="G47:G65" si="5">E47-F47</f>
        <v>0</v>
      </c>
      <c r="H47" s="74"/>
      <c r="I47" s="89">
        <v>0</v>
      </c>
      <c r="J47" s="89">
        <v>0</v>
      </c>
      <c r="K47" s="92">
        <f t="shared" si="1"/>
        <v>0</v>
      </c>
      <c r="L47" s="39"/>
      <c r="M47" s="78">
        <v>0</v>
      </c>
      <c r="N47" s="78">
        <v>0</v>
      </c>
      <c r="O47" s="77">
        <f t="shared" si="2"/>
        <v>0</v>
      </c>
      <c r="P47" s="74"/>
      <c r="Q47" s="89">
        <v>0</v>
      </c>
      <c r="R47" s="89">
        <v>0</v>
      </c>
      <c r="S47" s="92">
        <f t="shared" si="3"/>
        <v>0</v>
      </c>
    </row>
    <row r="48" spans="1:19" ht="45" x14ac:dyDescent="0.25">
      <c r="A48" s="498"/>
      <c r="B48" s="55">
        <v>4</v>
      </c>
      <c r="C48" s="50" t="s">
        <v>191</v>
      </c>
      <c r="D48" s="39" t="s">
        <v>159</v>
      </c>
      <c r="E48" s="76">
        <v>0</v>
      </c>
      <c r="F48" s="76">
        <v>0</v>
      </c>
      <c r="G48" s="75">
        <f t="shared" si="5"/>
        <v>0</v>
      </c>
      <c r="H48" s="74"/>
      <c r="I48" s="89">
        <v>0</v>
      </c>
      <c r="J48" s="89">
        <v>0</v>
      </c>
      <c r="K48" s="92">
        <f t="shared" si="1"/>
        <v>0</v>
      </c>
      <c r="L48" s="39"/>
      <c r="M48" s="78">
        <v>0</v>
      </c>
      <c r="N48" s="78">
        <v>0</v>
      </c>
      <c r="O48" s="77">
        <f t="shared" si="2"/>
        <v>0</v>
      </c>
      <c r="P48" s="74"/>
      <c r="Q48" s="89">
        <v>0</v>
      </c>
      <c r="R48" s="89">
        <v>0</v>
      </c>
      <c r="S48" s="92">
        <f t="shared" si="3"/>
        <v>0</v>
      </c>
    </row>
    <row r="49" spans="1:19" x14ac:dyDescent="0.25">
      <c r="A49" s="498"/>
      <c r="B49" s="46">
        <v>5</v>
      </c>
      <c r="C49" s="42" t="s">
        <v>192</v>
      </c>
      <c r="D49" s="39" t="s">
        <v>159</v>
      </c>
      <c r="E49" s="76">
        <v>0</v>
      </c>
      <c r="F49" s="76">
        <v>0</v>
      </c>
      <c r="G49" s="75">
        <f t="shared" si="5"/>
        <v>0</v>
      </c>
      <c r="H49" s="74"/>
      <c r="I49" s="89">
        <v>0</v>
      </c>
      <c r="J49" s="89">
        <v>0</v>
      </c>
      <c r="K49" s="92">
        <f t="shared" si="1"/>
        <v>0</v>
      </c>
      <c r="L49" s="39"/>
      <c r="M49" s="78">
        <v>0</v>
      </c>
      <c r="N49" s="78">
        <v>0</v>
      </c>
      <c r="O49" s="77">
        <f t="shared" si="2"/>
        <v>0</v>
      </c>
      <c r="P49" s="74"/>
      <c r="Q49" s="89">
        <v>0</v>
      </c>
      <c r="R49" s="89">
        <v>0</v>
      </c>
      <c r="S49" s="92">
        <f t="shared" si="3"/>
        <v>0</v>
      </c>
    </row>
    <row r="50" spans="1:19" x14ac:dyDescent="0.25">
      <c r="A50" s="498"/>
      <c r="B50" s="55">
        <v>6</v>
      </c>
      <c r="C50" s="42" t="s">
        <v>193</v>
      </c>
      <c r="D50" s="39" t="s">
        <v>159</v>
      </c>
      <c r="E50" s="76">
        <v>0</v>
      </c>
      <c r="F50" s="76">
        <v>0</v>
      </c>
      <c r="G50" s="75">
        <f t="shared" si="5"/>
        <v>0</v>
      </c>
      <c r="H50" s="74"/>
      <c r="I50" s="89">
        <v>0</v>
      </c>
      <c r="J50" s="89">
        <v>0</v>
      </c>
      <c r="K50" s="92">
        <f t="shared" si="1"/>
        <v>0</v>
      </c>
      <c r="L50" s="39"/>
      <c r="M50" s="78">
        <v>0</v>
      </c>
      <c r="N50" s="78">
        <v>0</v>
      </c>
      <c r="O50" s="77">
        <f t="shared" si="2"/>
        <v>0</v>
      </c>
      <c r="P50" s="74"/>
      <c r="Q50" s="89">
        <v>0</v>
      </c>
      <c r="R50" s="89">
        <v>0</v>
      </c>
      <c r="S50" s="92">
        <f t="shared" si="3"/>
        <v>0</v>
      </c>
    </row>
    <row r="51" spans="1:19" ht="30" customHeight="1" x14ac:dyDescent="0.25">
      <c r="A51" s="498"/>
      <c r="B51" s="55">
        <v>7</v>
      </c>
      <c r="C51" s="43" t="s">
        <v>194</v>
      </c>
      <c r="D51" s="39" t="s">
        <v>159</v>
      </c>
      <c r="E51" s="76">
        <v>0</v>
      </c>
      <c r="F51" s="76">
        <v>0</v>
      </c>
      <c r="G51" s="75">
        <f t="shared" si="5"/>
        <v>0</v>
      </c>
      <c r="H51" s="74"/>
      <c r="I51" s="89">
        <v>0</v>
      </c>
      <c r="J51" s="89">
        <v>0</v>
      </c>
      <c r="K51" s="92">
        <f t="shared" si="1"/>
        <v>0</v>
      </c>
      <c r="L51" s="39"/>
      <c r="M51" s="78">
        <v>0</v>
      </c>
      <c r="N51" s="78">
        <v>0</v>
      </c>
      <c r="O51" s="77">
        <f t="shared" si="2"/>
        <v>0</v>
      </c>
      <c r="P51" s="74"/>
      <c r="Q51" s="89">
        <v>0</v>
      </c>
      <c r="R51" s="89">
        <v>0</v>
      </c>
      <c r="S51" s="92">
        <f t="shared" si="3"/>
        <v>0</v>
      </c>
    </row>
    <row r="52" spans="1:19" x14ac:dyDescent="0.25">
      <c r="A52" s="498"/>
      <c r="B52" s="46">
        <v>8</v>
      </c>
      <c r="C52" s="51" t="s">
        <v>195</v>
      </c>
      <c r="D52" s="39" t="s">
        <v>159</v>
      </c>
      <c r="E52" s="76">
        <v>0</v>
      </c>
      <c r="F52" s="76">
        <v>0</v>
      </c>
      <c r="G52" s="75">
        <f t="shared" si="5"/>
        <v>0</v>
      </c>
      <c r="H52" s="74"/>
      <c r="I52" s="89">
        <v>0</v>
      </c>
      <c r="J52" s="89">
        <v>0</v>
      </c>
      <c r="K52" s="92">
        <f t="shared" si="1"/>
        <v>0</v>
      </c>
      <c r="L52" s="39"/>
      <c r="M52" s="78">
        <v>0</v>
      </c>
      <c r="N52" s="78">
        <v>0</v>
      </c>
      <c r="O52" s="77">
        <f t="shared" si="2"/>
        <v>0</v>
      </c>
      <c r="P52" s="74"/>
      <c r="Q52" s="89">
        <v>0</v>
      </c>
      <c r="R52" s="89">
        <v>0</v>
      </c>
      <c r="S52" s="92">
        <f t="shared" si="3"/>
        <v>0</v>
      </c>
    </row>
    <row r="53" spans="1:19" x14ac:dyDescent="0.25">
      <c r="A53" s="498"/>
      <c r="B53" s="55">
        <v>9</v>
      </c>
      <c r="C53" s="51" t="s">
        <v>196</v>
      </c>
      <c r="D53" s="39" t="s">
        <v>159</v>
      </c>
      <c r="E53" s="76">
        <v>0</v>
      </c>
      <c r="F53" s="76">
        <v>0</v>
      </c>
      <c r="G53" s="75">
        <f t="shared" si="5"/>
        <v>0</v>
      </c>
      <c r="H53" s="74"/>
      <c r="I53" s="89">
        <v>0</v>
      </c>
      <c r="J53" s="89">
        <v>0</v>
      </c>
      <c r="K53" s="92">
        <f t="shared" si="1"/>
        <v>0</v>
      </c>
      <c r="L53" s="39"/>
      <c r="M53" s="78">
        <v>0</v>
      </c>
      <c r="N53" s="78">
        <v>0</v>
      </c>
      <c r="O53" s="77">
        <f t="shared" si="2"/>
        <v>0</v>
      </c>
      <c r="P53" s="74"/>
      <c r="Q53" s="89">
        <v>0</v>
      </c>
      <c r="R53" s="89">
        <v>0</v>
      </c>
      <c r="S53" s="92">
        <f t="shared" si="3"/>
        <v>0</v>
      </c>
    </row>
    <row r="54" spans="1:19" x14ac:dyDescent="0.25">
      <c r="A54" s="498"/>
      <c r="B54" s="55">
        <v>10</v>
      </c>
      <c r="C54" s="51" t="s">
        <v>197</v>
      </c>
      <c r="D54" s="39" t="s">
        <v>159</v>
      </c>
      <c r="E54" s="76">
        <v>0</v>
      </c>
      <c r="F54" s="76">
        <v>0</v>
      </c>
      <c r="G54" s="75">
        <f t="shared" si="5"/>
        <v>0</v>
      </c>
      <c r="H54" s="74"/>
      <c r="I54" s="89">
        <v>0</v>
      </c>
      <c r="J54" s="89">
        <v>0</v>
      </c>
      <c r="K54" s="92">
        <f t="shared" si="1"/>
        <v>0</v>
      </c>
      <c r="L54" s="39"/>
      <c r="M54" s="78">
        <v>0</v>
      </c>
      <c r="N54" s="78">
        <v>0</v>
      </c>
      <c r="O54" s="77">
        <f t="shared" si="2"/>
        <v>0</v>
      </c>
      <c r="P54" s="74"/>
      <c r="Q54" s="89">
        <v>0</v>
      </c>
      <c r="R54" s="89">
        <v>0</v>
      </c>
      <c r="S54" s="92">
        <f t="shared" si="3"/>
        <v>0</v>
      </c>
    </row>
    <row r="55" spans="1:19" ht="30" x14ac:dyDescent="0.25">
      <c r="A55" s="498"/>
      <c r="B55" s="46">
        <v>11</v>
      </c>
      <c r="C55" s="43" t="s">
        <v>198</v>
      </c>
      <c r="D55" s="39" t="s">
        <v>159</v>
      </c>
      <c r="E55" s="76">
        <v>0</v>
      </c>
      <c r="F55" s="76">
        <v>0</v>
      </c>
      <c r="G55" s="75">
        <f t="shared" si="5"/>
        <v>0</v>
      </c>
      <c r="H55" s="74"/>
      <c r="I55" s="89">
        <v>0</v>
      </c>
      <c r="J55" s="89">
        <v>0</v>
      </c>
      <c r="K55" s="92">
        <f t="shared" si="1"/>
        <v>0</v>
      </c>
      <c r="L55" s="39"/>
      <c r="M55" s="78">
        <v>0</v>
      </c>
      <c r="N55" s="78">
        <v>0</v>
      </c>
      <c r="O55" s="77">
        <f t="shared" si="2"/>
        <v>0</v>
      </c>
      <c r="P55" s="74"/>
      <c r="Q55" s="89">
        <v>0</v>
      </c>
      <c r="R55" s="89">
        <v>0</v>
      </c>
      <c r="S55" s="92">
        <f t="shared" si="3"/>
        <v>0</v>
      </c>
    </row>
    <row r="56" spans="1:19" ht="30" x14ac:dyDescent="0.25">
      <c r="A56" s="498"/>
      <c r="B56" s="55">
        <v>12</v>
      </c>
      <c r="C56" s="43" t="s">
        <v>199</v>
      </c>
      <c r="D56" s="39" t="s">
        <v>159</v>
      </c>
      <c r="E56" s="76">
        <v>0</v>
      </c>
      <c r="F56" s="76">
        <v>0</v>
      </c>
      <c r="G56" s="75">
        <f t="shared" si="5"/>
        <v>0</v>
      </c>
      <c r="H56" s="74"/>
      <c r="I56" s="89">
        <v>0</v>
      </c>
      <c r="J56" s="89">
        <v>0</v>
      </c>
      <c r="K56" s="92">
        <f t="shared" si="1"/>
        <v>0</v>
      </c>
      <c r="L56" s="39"/>
      <c r="M56" s="78">
        <v>0</v>
      </c>
      <c r="N56" s="78">
        <v>0</v>
      </c>
      <c r="O56" s="77">
        <f t="shared" si="2"/>
        <v>0</v>
      </c>
      <c r="P56" s="74"/>
      <c r="Q56" s="89">
        <v>0</v>
      </c>
      <c r="R56" s="89">
        <v>0</v>
      </c>
      <c r="S56" s="92">
        <f t="shared" si="3"/>
        <v>0</v>
      </c>
    </row>
    <row r="57" spans="1:19" x14ac:dyDescent="0.25">
      <c r="A57" s="498"/>
      <c r="B57" s="55">
        <v>13</v>
      </c>
      <c r="C57" s="42" t="s">
        <v>200</v>
      </c>
      <c r="D57" s="39" t="s">
        <v>159</v>
      </c>
      <c r="E57" s="76">
        <v>0</v>
      </c>
      <c r="F57" s="76">
        <v>0</v>
      </c>
      <c r="G57" s="75">
        <f t="shared" si="5"/>
        <v>0</v>
      </c>
      <c r="H57" s="74"/>
      <c r="I57" s="89">
        <v>0</v>
      </c>
      <c r="J57" s="89">
        <v>0</v>
      </c>
      <c r="K57" s="92">
        <f t="shared" si="1"/>
        <v>0</v>
      </c>
      <c r="L57" s="39"/>
      <c r="M57" s="78">
        <v>0</v>
      </c>
      <c r="N57" s="78">
        <v>0</v>
      </c>
      <c r="O57" s="77">
        <f t="shared" si="2"/>
        <v>0</v>
      </c>
      <c r="P57" s="74"/>
      <c r="Q57" s="89">
        <v>0</v>
      </c>
      <c r="R57" s="89">
        <v>0</v>
      </c>
      <c r="S57" s="92">
        <f t="shared" si="3"/>
        <v>0</v>
      </c>
    </row>
    <row r="58" spans="1:19" x14ac:dyDescent="0.25">
      <c r="A58" s="498"/>
      <c r="B58" s="46">
        <v>14</v>
      </c>
      <c r="C58" s="42" t="s">
        <v>201</v>
      </c>
      <c r="D58" s="39" t="s">
        <v>159</v>
      </c>
      <c r="E58" s="76">
        <v>0</v>
      </c>
      <c r="F58" s="76">
        <v>0</v>
      </c>
      <c r="G58" s="75">
        <f t="shared" si="5"/>
        <v>0</v>
      </c>
      <c r="H58" s="74"/>
      <c r="I58" s="89">
        <v>0</v>
      </c>
      <c r="J58" s="89">
        <v>0</v>
      </c>
      <c r="K58" s="92">
        <f t="shared" si="1"/>
        <v>0</v>
      </c>
      <c r="L58" s="39"/>
      <c r="M58" s="78">
        <v>0</v>
      </c>
      <c r="N58" s="78">
        <v>0</v>
      </c>
      <c r="O58" s="77">
        <f t="shared" si="2"/>
        <v>0</v>
      </c>
      <c r="P58" s="74"/>
      <c r="Q58" s="89">
        <v>0</v>
      </c>
      <c r="R58" s="89">
        <v>0</v>
      </c>
      <c r="S58" s="92">
        <f t="shared" si="3"/>
        <v>0</v>
      </c>
    </row>
    <row r="59" spans="1:19" x14ac:dyDescent="0.25">
      <c r="A59" s="498"/>
      <c r="B59" s="55">
        <v>15</v>
      </c>
      <c r="C59" s="42" t="s">
        <v>202</v>
      </c>
      <c r="D59" s="39" t="s">
        <v>159</v>
      </c>
      <c r="E59" s="76">
        <v>0</v>
      </c>
      <c r="F59" s="76">
        <v>0</v>
      </c>
      <c r="G59" s="75">
        <f t="shared" si="5"/>
        <v>0</v>
      </c>
      <c r="H59" s="74"/>
      <c r="I59" s="89">
        <v>0</v>
      </c>
      <c r="J59" s="89">
        <v>0</v>
      </c>
      <c r="K59" s="92">
        <f t="shared" si="1"/>
        <v>0</v>
      </c>
      <c r="L59" s="39"/>
      <c r="M59" s="78">
        <v>0</v>
      </c>
      <c r="N59" s="78">
        <v>0</v>
      </c>
      <c r="O59" s="77">
        <f t="shared" si="2"/>
        <v>0</v>
      </c>
      <c r="P59" s="74"/>
      <c r="Q59" s="89">
        <v>0</v>
      </c>
      <c r="R59" s="89">
        <v>0</v>
      </c>
      <c r="S59" s="92">
        <f t="shared" si="3"/>
        <v>0</v>
      </c>
    </row>
    <row r="60" spans="1:19" x14ac:dyDescent="0.25">
      <c r="A60" s="498"/>
      <c r="B60" s="55">
        <v>16</v>
      </c>
      <c r="C60" s="42" t="s">
        <v>203</v>
      </c>
      <c r="D60" s="39" t="s">
        <v>159</v>
      </c>
      <c r="E60" s="76">
        <v>0</v>
      </c>
      <c r="F60" s="76">
        <v>0</v>
      </c>
      <c r="G60" s="75">
        <f t="shared" si="5"/>
        <v>0</v>
      </c>
      <c r="H60" s="74"/>
      <c r="I60" s="89">
        <v>0</v>
      </c>
      <c r="J60" s="89">
        <v>0</v>
      </c>
      <c r="K60" s="92">
        <f t="shared" si="1"/>
        <v>0</v>
      </c>
      <c r="L60" s="39"/>
      <c r="M60" s="78">
        <v>0</v>
      </c>
      <c r="N60" s="78">
        <v>0</v>
      </c>
      <c r="O60" s="77">
        <f t="shared" si="2"/>
        <v>0</v>
      </c>
      <c r="P60" s="74"/>
      <c r="Q60" s="89">
        <v>0</v>
      </c>
      <c r="R60" s="89">
        <v>0</v>
      </c>
      <c r="S60" s="92">
        <f t="shared" si="3"/>
        <v>0</v>
      </c>
    </row>
    <row r="61" spans="1:19" x14ac:dyDescent="0.25">
      <c r="A61" s="498"/>
      <c r="B61" s="46">
        <v>17</v>
      </c>
      <c r="C61" s="42" t="s">
        <v>204</v>
      </c>
      <c r="D61" s="39" t="s">
        <v>159</v>
      </c>
      <c r="E61" s="76">
        <v>0</v>
      </c>
      <c r="F61" s="76">
        <v>0</v>
      </c>
      <c r="G61" s="75">
        <f t="shared" si="5"/>
        <v>0</v>
      </c>
      <c r="H61" s="74"/>
      <c r="I61" s="89">
        <v>0</v>
      </c>
      <c r="J61" s="89">
        <v>0</v>
      </c>
      <c r="K61" s="92">
        <f t="shared" si="1"/>
        <v>0</v>
      </c>
      <c r="L61" s="39"/>
      <c r="M61" s="78">
        <v>0</v>
      </c>
      <c r="N61" s="78">
        <v>0</v>
      </c>
      <c r="O61" s="77">
        <f t="shared" si="2"/>
        <v>0</v>
      </c>
      <c r="P61" s="74"/>
      <c r="Q61" s="89">
        <v>0</v>
      </c>
      <c r="R61" s="89">
        <v>0</v>
      </c>
      <c r="S61" s="92">
        <f t="shared" si="3"/>
        <v>0</v>
      </c>
    </row>
    <row r="62" spans="1:19" x14ac:dyDescent="0.25">
      <c r="A62" s="498"/>
      <c r="B62" s="55">
        <v>18</v>
      </c>
      <c r="C62" s="42" t="s">
        <v>205</v>
      </c>
      <c r="D62" s="39" t="s">
        <v>159</v>
      </c>
      <c r="E62" s="76">
        <v>0</v>
      </c>
      <c r="F62" s="76">
        <v>0</v>
      </c>
      <c r="G62" s="75">
        <f t="shared" si="5"/>
        <v>0</v>
      </c>
      <c r="H62" s="74"/>
      <c r="I62" s="89">
        <v>0</v>
      </c>
      <c r="J62" s="89">
        <v>0</v>
      </c>
      <c r="K62" s="92">
        <f t="shared" si="1"/>
        <v>0</v>
      </c>
      <c r="L62" s="39"/>
      <c r="M62" s="78">
        <v>0</v>
      </c>
      <c r="N62" s="78">
        <v>0</v>
      </c>
      <c r="O62" s="77">
        <f t="shared" si="2"/>
        <v>0</v>
      </c>
      <c r="P62" s="74"/>
      <c r="Q62" s="89">
        <v>0</v>
      </c>
      <c r="R62" s="89">
        <v>0</v>
      </c>
      <c r="S62" s="92">
        <f t="shared" si="3"/>
        <v>0</v>
      </c>
    </row>
    <row r="63" spans="1:19" x14ac:dyDescent="0.25">
      <c r="A63" s="498"/>
      <c r="B63" s="55">
        <v>19</v>
      </c>
      <c r="C63" s="42" t="s">
        <v>206</v>
      </c>
      <c r="D63" s="39" t="s">
        <v>159</v>
      </c>
      <c r="E63" s="76">
        <v>0</v>
      </c>
      <c r="F63" s="76">
        <v>0</v>
      </c>
      <c r="G63" s="75">
        <f t="shared" si="5"/>
        <v>0</v>
      </c>
      <c r="H63" s="74"/>
      <c r="I63" s="89">
        <v>0</v>
      </c>
      <c r="J63" s="89">
        <v>0</v>
      </c>
      <c r="K63" s="92">
        <f t="shared" si="1"/>
        <v>0</v>
      </c>
      <c r="L63" s="39"/>
      <c r="M63" s="78">
        <v>0</v>
      </c>
      <c r="N63" s="78">
        <v>0</v>
      </c>
      <c r="O63" s="77">
        <f t="shared" si="2"/>
        <v>0</v>
      </c>
      <c r="P63" s="74"/>
      <c r="Q63" s="89">
        <v>0</v>
      </c>
      <c r="R63" s="89">
        <v>0</v>
      </c>
      <c r="S63" s="92">
        <f t="shared" si="3"/>
        <v>0</v>
      </c>
    </row>
    <row r="64" spans="1:19" ht="30" x14ac:dyDescent="0.25">
      <c r="A64" s="498"/>
      <c r="B64" s="46">
        <v>20</v>
      </c>
      <c r="C64" s="52" t="s">
        <v>207</v>
      </c>
      <c r="D64" s="39" t="s">
        <v>159</v>
      </c>
      <c r="E64" s="76">
        <v>0</v>
      </c>
      <c r="F64" s="76">
        <v>0</v>
      </c>
      <c r="G64" s="75">
        <f t="shared" si="5"/>
        <v>0</v>
      </c>
      <c r="H64" s="74"/>
      <c r="I64" s="89">
        <v>0</v>
      </c>
      <c r="J64" s="89">
        <v>0</v>
      </c>
      <c r="K64" s="92">
        <f t="shared" si="1"/>
        <v>0</v>
      </c>
      <c r="L64" s="39"/>
      <c r="M64" s="78">
        <v>0</v>
      </c>
      <c r="N64" s="78">
        <v>0</v>
      </c>
      <c r="O64" s="77">
        <f t="shared" si="2"/>
        <v>0</v>
      </c>
      <c r="P64" s="74"/>
      <c r="Q64" s="89">
        <v>0</v>
      </c>
      <c r="R64" s="89">
        <v>0</v>
      </c>
      <c r="S64" s="92">
        <f t="shared" si="3"/>
        <v>0</v>
      </c>
    </row>
    <row r="65" spans="1:19" ht="15.75" thickBot="1" x14ac:dyDescent="0.3">
      <c r="A65" s="499"/>
      <c r="B65" s="56">
        <v>21</v>
      </c>
      <c r="C65" s="53" t="s">
        <v>208</v>
      </c>
      <c r="D65" s="39" t="s">
        <v>159</v>
      </c>
      <c r="E65" s="83">
        <v>0</v>
      </c>
      <c r="F65" s="83">
        <v>0</v>
      </c>
      <c r="G65" s="75">
        <f t="shared" si="5"/>
        <v>0</v>
      </c>
      <c r="H65" s="254"/>
      <c r="I65" s="93">
        <v>0</v>
      </c>
      <c r="J65" s="93">
        <v>0</v>
      </c>
      <c r="K65" s="94">
        <f t="shared" si="1"/>
        <v>0</v>
      </c>
      <c r="L65" s="40"/>
      <c r="M65" s="79">
        <v>0</v>
      </c>
      <c r="N65" s="79">
        <v>0</v>
      </c>
      <c r="O65" s="82">
        <f t="shared" si="2"/>
        <v>0</v>
      </c>
      <c r="P65" s="254"/>
      <c r="Q65" s="93">
        <v>0</v>
      </c>
      <c r="R65" s="93">
        <v>0</v>
      </c>
      <c r="S65" s="94">
        <f t="shared" si="3"/>
        <v>0</v>
      </c>
    </row>
    <row r="66" spans="1:19" x14ac:dyDescent="0.25">
      <c r="A66" s="497" t="s">
        <v>209</v>
      </c>
      <c r="B66" s="64">
        <v>1</v>
      </c>
      <c r="C66" s="65" t="s">
        <v>210</v>
      </c>
      <c r="D66" s="37" t="s">
        <v>159</v>
      </c>
      <c r="E66" s="84">
        <v>0</v>
      </c>
      <c r="F66" s="84">
        <v>0</v>
      </c>
      <c r="G66" s="85">
        <f>E66-F66</f>
        <v>0</v>
      </c>
      <c r="H66" s="253"/>
      <c r="I66" s="95">
        <v>0</v>
      </c>
      <c r="J66" s="95">
        <v>0</v>
      </c>
      <c r="K66" s="91">
        <f t="shared" si="1"/>
        <v>0</v>
      </c>
      <c r="L66" s="257"/>
      <c r="M66" s="98">
        <v>0</v>
      </c>
      <c r="N66" s="98">
        <v>0</v>
      </c>
      <c r="O66" s="99">
        <f t="shared" si="2"/>
        <v>0</v>
      </c>
      <c r="P66" s="255"/>
      <c r="Q66" s="95">
        <v>0</v>
      </c>
      <c r="R66" s="95">
        <v>0</v>
      </c>
      <c r="S66" s="96">
        <f t="shared" si="3"/>
        <v>0</v>
      </c>
    </row>
    <row r="67" spans="1:19" ht="15" customHeight="1" x14ac:dyDescent="0.25">
      <c r="A67" s="498"/>
      <c r="B67" s="66">
        <v>2</v>
      </c>
      <c r="C67" s="67" t="s">
        <v>211</v>
      </c>
      <c r="D67" s="39" t="s">
        <v>159</v>
      </c>
      <c r="E67" s="76">
        <v>0</v>
      </c>
      <c r="F67" s="76">
        <v>0</v>
      </c>
      <c r="G67" s="75">
        <f>E67-F67</f>
        <v>0</v>
      </c>
      <c r="H67" s="74"/>
      <c r="I67" s="89">
        <v>0</v>
      </c>
      <c r="J67" s="89">
        <v>0</v>
      </c>
      <c r="K67" s="92">
        <f t="shared" si="1"/>
        <v>0</v>
      </c>
      <c r="L67" s="39"/>
      <c r="M67" s="78">
        <v>0</v>
      </c>
      <c r="N67" s="78">
        <v>0</v>
      </c>
      <c r="O67" s="77">
        <f t="shared" si="2"/>
        <v>0</v>
      </c>
      <c r="P67" s="74"/>
      <c r="Q67" s="89">
        <v>0</v>
      </c>
      <c r="R67" s="89">
        <v>0</v>
      </c>
      <c r="S67" s="92">
        <f t="shared" si="3"/>
        <v>0</v>
      </c>
    </row>
    <row r="68" spans="1:19" x14ac:dyDescent="0.25">
      <c r="A68" s="498"/>
      <c r="B68" s="68">
        <v>3</v>
      </c>
      <c r="C68" s="67" t="s">
        <v>212</v>
      </c>
      <c r="D68" s="39" t="s">
        <v>159</v>
      </c>
      <c r="E68" s="76">
        <v>0</v>
      </c>
      <c r="F68" s="76">
        <v>0</v>
      </c>
      <c r="G68" s="75">
        <f t="shared" ref="G68:G84" si="6">E68-F68</f>
        <v>0</v>
      </c>
      <c r="H68" s="74"/>
      <c r="I68" s="89">
        <v>0</v>
      </c>
      <c r="J68" s="89">
        <v>0</v>
      </c>
      <c r="K68" s="92">
        <f t="shared" si="1"/>
        <v>0</v>
      </c>
      <c r="L68" s="39"/>
      <c r="M68" s="78">
        <v>0</v>
      </c>
      <c r="N68" s="78">
        <v>0</v>
      </c>
      <c r="O68" s="77">
        <f t="shared" si="2"/>
        <v>0</v>
      </c>
      <c r="P68" s="74"/>
      <c r="Q68" s="89">
        <v>0</v>
      </c>
      <c r="R68" s="89">
        <v>0</v>
      </c>
      <c r="S68" s="92">
        <f t="shared" si="3"/>
        <v>0</v>
      </c>
    </row>
    <row r="69" spans="1:19" ht="30" x14ac:dyDescent="0.25">
      <c r="A69" s="498"/>
      <c r="B69" s="68">
        <v>4</v>
      </c>
      <c r="C69" s="69" t="s">
        <v>213</v>
      </c>
      <c r="D69" s="39" t="s">
        <v>159</v>
      </c>
      <c r="E69" s="76">
        <v>0</v>
      </c>
      <c r="F69" s="76">
        <v>0</v>
      </c>
      <c r="G69" s="75">
        <f t="shared" si="6"/>
        <v>0</v>
      </c>
      <c r="H69" s="74"/>
      <c r="I69" s="89">
        <v>0</v>
      </c>
      <c r="J69" s="89">
        <v>0</v>
      </c>
      <c r="K69" s="92">
        <f t="shared" si="1"/>
        <v>0</v>
      </c>
      <c r="L69" s="39"/>
      <c r="M69" s="78">
        <v>0</v>
      </c>
      <c r="N69" s="78">
        <v>0</v>
      </c>
      <c r="O69" s="77">
        <f t="shared" si="2"/>
        <v>0</v>
      </c>
      <c r="P69" s="74"/>
      <c r="Q69" s="89">
        <v>0</v>
      </c>
      <c r="R69" s="89">
        <v>0</v>
      </c>
      <c r="S69" s="92">
        <f t="shared" si="3"/>
        <v>0</v>
      </c>
    </row>
    <row r="70" spans="1:19" x14ac:dyDescent="0.25">
      <c r="A70" s="498"/>
      <c r="B70" s="66">
        <v>5</v>
      </c>
      <c r="C70" s="70" t="s">
        <v>214</v>
      </c>
      <c r="D70" s="39" t="s">
        <v>159</v>
      </c>
      <c r="E70" s="76">
        <v>0</v>
      </c>
      <c r="F70" s="76">
        <v>0</v>
      </c>
      <c r="G70" s="75">
        <f t="shared" si="6"/>
        <v>0</v>
      </c>
      <c r="H70" s="74"/>
      <c r="I70" s="89">
        <v>0</v>
      </c>
      <c r="J70" s="89">
        <v>0</v>
      </c>
      <c r="K70" s="92">
        <f t="shared" si="1"/>
        <v>0</v>
      </c>
      <c r="L70" s="39"/>
      <c r="M70" s="78">
        <v>0</v>
      </c>
      <c r="N70" s="78">
        <v>0</v>
      </c>
      <c r="O70" s="77">
        <f t="shared" si="2"/>
        <v>0</v>
      </c>
      <c r="P70" s="74"/>
      <c r="Q70" s="89">
        <v>0</v>
      </c>
      <c r="R70" s="89">
        <v>0</v>
      </c>
      <c r="S70" s="92">
        <f t="shared" si="3"/>
        <v>0</v>
      </c>
    </row>
    <row r="71" spans="1:19" x14ac:dyDescent="0.25">
      <c r="A71" s="498"/>
      <c r="B71" s="68">
        <v>6</v>
      </c>
      <c r="C71" s="70" t="s">
        <v>215</v>
      </c>
      <c r="D71" s="39" t="s">
        <v>159</v>
      </c>
      <c r="E71" s="76">
        <v>0</v>
      </c>
      <c r="F71" s="76">
        <v>0</v>
      </c>
      <c r="G71" s="75">
        <f t="shared" si="6"/>
        <v>0</v>
      </c>
      <c r="H71" s="74"/>
      <c r="I71" s="89">
        <v>0</v>
      </c>
      <c r="J71" s="89">
        <v>0</v>
      </c>
      <c r="K71" s="92">
        <f t="shared" si="1"/>
        <v>0</v>
      </c>
      <c r="L71" s="39"/>
      <c r="M71" s="78">
        <v>0</v>
      </c>
      <c r="N71" s="78">
        <v>0</v>
      </c>
      <c r="O71" s="77">
        <f t="shared" si="2"/>
        <v>0</v>
      </c>
      <c r="P71" s="74"/>
      <c r="Q71" s="89">
        <v>0</v>
      </c>
      <c r="R71" s="89">
        <v>0</v>
      </c>
      <c r="S71" s="92">
        <f t="shared" si="3"/>
        <v>0</v>
      </c>
    </row>
    <row r="72" spans="1:19" x14ac:dyDescent="0.25">
      <c r="A72" s="498"/>
      <c r="B72" s="68">
        <v>7</v>
      </c>
      <c r="C72" s="70" t="s">
        <v>216</v>
      </c>
      <c r="D72" s="39" t="s">
        <v>159</v>
      </c>
      <c r="E72" s="76">
        <v>0</v>
      </c>
      <c r="F72" s="76">
        <v>0</v>
      </c>
      <c r="G72" s="75">
        <f t="shared" si="6"/>
        <v>0</v>
      </c>
      <c r="H72" s="74"/>
      <c r="I72" s="89">
        <v>0</v>
      </c>
      <c r="J72" s="89">
        <v>0</v>
      </c>
      <c r="K72" s="92">
        <f t="shared" si="1"/>
        <v>0</v>
      </c>
      <c r="L72" s="39"/>
      <c r="M72" s="78">
        <v>0</v>
      </c>
      <c r="N72" s="78">
        <v>0</v>
      </c>
      <c r="O72" s="77">
        <f t="shared" si="2"/>
        <v>0</v>
      </c>
      <c r="P72" s="74"/>
      <c r="Q72" s="89">
        <v>0</v>
      </c>
      <c r="R72" s="89">
        <v>0</v>
      </c>
      <c r="S72" s="92">
        <f t="shared" si="3"/>
        <v>0</v>
      </c>
    </row>
    <row r="73" spans="1:19" ht="30" x14ac:dyDescent="0.25">
      <c r="A73" s="498"/>
      <c r="B73" s="66">
        <v>8</v>
      </c>
      <c r="C73" s="69" t="s">
        <v>217</v>
      </c>
      <c r="D73" s="39" t="s">
        <v>159</v>
      </c>
      <c r="E73" s="76">
        <v>0</v>
      </c>
      <c r="F73" s="76">
        <v>0</v>
      </c>
      <c r="G73" s="75">
        <f t="shared" si="6"/>
        <v>0</v>
      </c>
      <c r="H73" s="74"/>
      <c r="I73" s="89">
        <v>0</v>
      </c>
      <c r="J73" s="89">
        <v>0</v>
      </c>
      <c r="K73" s="92">
        <f t="shared" si="1"/>
        <v>0</v>
      </c>
      <c r="L73" s="39"/>
      <c r="M73" s="78">
        <v>0</v>
      </c>
      <c r="N73" s="78">
        <v>0</v>
      </c>
      <c r="O73" s="77">
        <f t="shared" si="2"/>
        <v>0</v>
      </c>
      <c r="P73" s="74"/>
      <c r="Q73" s="89">
        <v>0</v>
      </c>
      <c r="R73" s="89">
        <v>0</v>
      </c>
      <c r="S73" s="92">
        <f t="shared" si="3"/>
        <v>0</v>
      </c>
    </row>
    <row r="74" spans="1:19" x14ac:dyDescent="0.25">
      <c r="A74" s="498"/>
      <c r="B74" s="68">
        <v>9</v>
      </c>
      <c r="C74" s="70" t="s">
        <v>218</v>
      </c>
      <c r="D74" s="39" t="s">
        <v>159</v>
      </c>
      <c r="E74" s="76">
        <v>0</v>
      </c>
      <c r="F74" s="76">
        <v>0</v>
      </c>
      <c r="G74" s="75">
        <f t="shared" si="6"/>
        <v>0</v>
      </c>
      <c r="H74" s="74"/>
      <c r="I74" s="89">
        <v>0</v>
      </c>
      <c r="J74" s="89">
        <v>0</v>
      </c>
      <c r="K74" s="92">
        <f t="shared" si="1"/>
        <v>0</v>
      </c>
      <c r="L74" s="39"/>
      <c r="M74" s="78">
        <v>0</v>
      </c>
      <c r="N74" s="78">
        <v>0</v>
      </c>
      <c r="O74" s="77">
        <f t="shared" si="2"/>
        <v>0</v>
      </c>
      <c r="P74" s="74"/>
      <c r="Q74" s="89">
        <v>0</v>
      </c>
      <c r="R74" s="89">
        <v>0</v>
      </c>
      <c r="S74" s="92">
        <f t="shared" si="3"/>
        <v>0</v>
      </c>
    </row>
    <row r="75" spans="1:19" x14ac:dyDescent="0.25">
      <c r="A75" s="498"/>
      <c r="B75" s="68">
        <v>10</v>
      </c>
      <c r="C75" s="70" t="s">
        <v>219</v>
      </c>
      <c r="D75" s="39" t="s">
        <v>159</v>
      </c>
      <c r="E75" s="76">
        <v>0</v>
      </c>
      <c r="F75" s="76">
        <v>0</v>
      </c>
      <c r="G75" s="75">
        <f t="shared" si="6"/>
        <v>0</v>
      </c>
      <c r="H75" s="74"/>
      <c r="I75" s="89">
        <v>0</v>
      </c>
      <c r="J75" s="89">
        <v>0</v>
      </c>
      <c r="K75" s="92">
        <f t="shared" si="1"/>
        <v>0</v>
      </c>
      <c r="L75" s="39"/>
      <c r="M75" s="78">
        <v>0</v>
      </c>
      <c r="N75" s="78">
        <v>0</v>
      </c>
      <c r="O75" s="77">
        <f t="shared" si="2"/>
        <v>0</v>
      </c>
      <c r="P75" s="74"/>
      <c r="Q75" s="89">
        <v>0</v>
      </c>
      <c r="R75" s="89">
        <v>0</v>
      </c>
      <c r="S75" s="92">
        <f t="shared" si="3"/>
        <v>0</v>
      </c>
    </row>
    <row r="76" spans="1:19" x14ac:dyDescent="0.25">
      <c r="A76" s="498"/>
      <c r="B76" s="66">
        <v>11</v>
      </c>
      <c r="C76" s="71" t="s">
        <v>220</v>
      </c>
      <c r="D76" s="39" t="s">
        <v>159</v>
      </c>
      <c r="E76" s="76">
        <v>0</v>
      </c>
      <c r="F76" s="76">
        <v>0</v>
      </c>
      <c r="G76" s="75">
        <f t="shared" si="6"/>
        <v>0</v>
      </c>
      <c r="H76" s="74"/>
      <c r="I76" s="89">
        <v>0</v>
      </c>
      <c r="J76" s="89">
        <v>0</v>
      </c>
      <c r="K76" s="92">
        <f t="shared" si="1"/>
        <v>0</v>
      </c>
      <c r="L76" s="39"/>
      <c r="M76" s="78">
        <v>0</v>
      </c>
      <c r="N76" s="78">
        <v>0</v>
      </c>
      <c r="O76" s="77">
        <f t="shared" si="2"/>
        <v>0</v>
      </c>
      <c r="P76" s="74"/>
      <c r="Q76" s="89">
        <v>0</v>
      </c>
      <c r="R76" s="89">
        <v>0</v>
      </c>
      <c r="S76" s="92">
        <f t="shared" si="3"/>
        <v>0</v>
      </c>
    </row>
    <row r="77" spans="1:19" ht="30" x14ac:dyDescent="0.25">
      <c r="A77" s="498"/>
      <c r="B77" s="68">
        <v>12</v>
      </c>
      <c r="C77" s="69" t="s">
        <v>221</v>
      </c>
      <c r="D77" s="39" t="s">
        <v>159</v>
      </c>
      <c r="E77" s="76">
        <v>0</v>
      </c>
      <c r="F77" s="76">
        <v>0</v>
      </c>
      <c r="G77" s="75">
        <f t="shared" si="6"/>
        <v>0</v>
      </c>
      <c r="H77" s="74"/>
      <c r="I77" s="89">
        <v>0</v>
      </c>
      <c r="J77" s="89">
        <v>0</v>
      </c>
      <c r="K77" s="92">
        <f t="shared" si="1"/>
        <v>0</v>
      </c>
      <c r="L77" s="39"/>
      <c r="M77" s="78">
        <v>0</v>
      </c>
      <c r="N77" s="78">
        <v>0</v>
      </c>
      <c r="O77" s="77">
        <f t="shared" si="2"/>
        <v>0</v>
      </c>
      <c r="P77" s="74"/>
      <c r="Q77" s="89">
        <v>0</v>
      </c>
      <c r="R77" s="89">
        <v>0</v>
      </c>
      <c r="S77" s="92">
        <f t="shared" si="3"/>
        <v>0</v>
      </c>
    </row>
    <row r="78" spans="1:19" ht="30" x14ac:dyDescent="0.25">
      <c r="A78" s="498"/>
      <c r="B78" s="68">
        <v>13</v>
      </c>
      <c r="C78" s="69" t="s">
        <v>222</v>
      </c>
      <c r="D78" s="39" t="s">
        <v>159</v>
      </c>
      <c r="E78" s="76">
        <v>0</v>
      </c>
      <c r="F78" s="76">
        <v>0</v>
      </c>
      <c r="G78" s="75">
        <f t="shared" si="6"/>
        <v>0</v>
      </c>
      <c r="H78" s="74"/>
      <c r="I78" s="89">
        <v>0</v>
      </c>
      <c r="J78" s="89">
        <v>0</v>
      </c>
      <c r="K78" s="92">
        <f t="shared" si="1"/>
        <v>0</v>
      </c>
      <c r="L78" s="39"/>
      <c r="M78" s="78">
        <v>0</v>
      </c>
      <c r="N78" s="78">
        <v>0</v>
      </c>
      <c r="O78" s="77">
        <f t="shared" si="2"/>
        <v>0</v>
      </c>
      <c r="P78" s="74"/>
      <c r="Q78" s="89">
        <v>0</v>
      </c>
      <c r="R78" s="89">
        <v>0</v>
      </c>
      <c r="S78" s="92">
        <f t="shared" si="3"/>
        <v>0</v>
      </c>
    </row>
    <row r="79" spans="1:19" x14ac:dyDescent="0.25">
      <c r="A79" s="498"/>
      <c r="B79" s="66">
        <v>14</v>
      </c>
      <c r="C79" s="70" t="s">
        <v>223</v>
      </c>
      <c r="D79" s="39" t="s">
        <v>159</v>
      </c>
      <c r="E79" s="76">
        <v>0</v>
      </c>
      <c r="F79" s="76">
        <v>0</v>
      </c>
      <c r="G79" s="75">
        <f t="shared" si="6"/>
        <v>0</v>
      </c>
      <c r="H79" s="74"/>
      <c r="I79" s="89">
        <v>0</v>
      </c>
      <c r="J79" s="89">
        <v>0</v>
      </c>
      <c r="K79" s="92">
        <f t="shared" si="1"/>
        <v>0</v>
      </c>
      <c r="L79" s="39"/>
      <c r="M79" s="78">
        <v>0</v>
      </c>
      <c r="N79" s="78">
        <v>0</v>
      </c>
      <c r="O79" s="77">
        <f t="shared" si="2"/>
        <v>0</v>
      </c>
      <c r="P79" s="74"/>
      <c r="Q79" s="89">
        <v>0</v>
      </c>
      <c r="R79" s="89">
        <v>0</v>
      </c>
      <c r="S79" s="92">
        <f t="shared" si="3"/>
        <v>0</v>
      </c>
    </row>
    <row r="80" spans="1:19" x14ac:dyDescent="0.25">
      <c r="A80" s="498"/>
      <c r="B80" s="68">
        <v>15</v>
      </c>
      <c r="C80" s="70" t="s">
        <v>224</v>
      </c>
      <c r="D80" s="39" t="s">
        <v>159</v>
      </c>
      <c r="E80" s="76">
        <v>0</v>
      </c>
      <c r="F80" s="76">
        <v>0</v>
      </c>
      <c r="G80" s="75">
        <f t="shared" si="6"/>
        <v>0</v>
      </c>
      <c r="H80" s="74"/>
      <c r="I80" s="89">
        <v>0</v>
      </c>
      <c r="J80" s="89">
        <v>0</v>
      </c>
      <c r="K80" s="92">
        <f t="shared" si="1"/>
        <v>0</v>
      </c>
      <c r="L80" s="39"/>
      <c r="M80" s="78">
        <v>0</v>
      </c>
      <c r="N80" s="78">
        <v>0</v>
      </c>
      <c r="O80" s="77">
        <f t="shared" si="2"/>
        <v>0</v>
      </c>
      <c r="P80" s="74"/>
      <c r="Q80" s="89">
        <v>0</v>
      </c>
      <c r="R80" s="89">
        <v>0</v>
      </c>
      <c r="S80" s="92">
        <f t="shared" si="3"/>
        <v>0</v>
      </c>
    </row>
    <row r="81" spans="1:19" x14ac:dyDescent="0.25">
      <c r="A81" s="498"/>
      <c r="B81" s="68">
        <v>16</v>
      </c>
      <c r="C81" s="70" t="s">
        <v>225</v>
      </c>
      <c r="D81" s="39" t="s">
        <v>159</v>
      </c>
      <c r="E81" s="76">
        <v>0</v>
      </c>
      <c r="F81" s="76">
        <v>0</v>
      </c>
      <c r="G81" s="75">
        <f t="shared" si="6"/>
        <v>0</v>
      </c>
      <c r="H81" s="74"/>
      <c r="I81" s="89">
        <v>0</v>
      </c>
      <c r="J81" s="89">
        <v>0</v>
      </c>
      <c r="K81" s="92">
        <f t="shared" si="1"/>
        <v>0</v>
      </c>
      <c r="L81" s="39"/>
      <c r="M81" s="78">
        <v>0</v>
      </c>
      <c r="N81" s="78">
        <v>0</v>
      </c>
      <c r="O81" s="77">
        <f t="shared" si="2"/>
        <v>0</v>
      </c>
      <c r="P81" s="74"/>
      <c r="Q81" s="89">
        <v>0</v>
      </c>
      <c r="R81" s="89">
        <v>0</v>
      </c>
      <c r="S81" s="92">
        <f t="shared" si="3"/>
        <v>0</v>
      </c>
    </row>
    <row r="82" spans="1:19" x14ac:dyDescent="0.25">
      <c r="A82" s="498"/>
      <c r="B82" s="66">
        <v>17</v>
      </c>
      <c r="C82" s="70" t="s">
        <v>226</v>
      </c>
      <c r="D82" s="39" t="s">
        <v>159</v>
      </c>
      <c r="E82" s="76">
        <v>0</v>
      </c>
      <c r="F82" s="76">
        <v>0</v>
      </c>
      <c r="G82" s="75">
        <f t="shared" si="6"/>
        <v>0</v>
      </c>
      <c r="H82" s="74"/>
      <c r="I82" s="89">
        <v>0</v>
      </c>
      <c r="J82" s="89">
        <v>0</v>
      </c>
      <c r="K82" s="92">
        <f t="shared" si="1"/>
        <v>0</v>
      </c>
      <c r="L82" s="39"/>
      <c r="M82" s="78">
        <v>0</v>
      </c>
      <c r="N82" s="78">
        <v>0</v>
      </c>
      <c r="O82" s="77">
        <f t="shared" si="2"/>
        <v>0</v>
      </c>
      <c r="P82" s="74"/>
      <c r="Q82" s="89">
        <v>0</v>
      </c>
      <c r="R82" s="89">
        <v>0</v>
      </c>
      <c r="S82" s="92">
        <f t="shared" si="3"/>
        <v>0</v>
      </c>
    </row>
    <row r="83" spans="1:19" x14ac:dyDescent="0.25">
      <c r="A83" s="498"/>
      <c r="B83" s="68">
        <v>18</v>
      </c>
      <c r="C83" s="70" t="s">
        <v>227</v>
      </c>
      <c r="D83" s="39" t="s">
        <v>159</v>
      </c>
      <c r="E83" s="76">
        <v>0</v>
      </c>
      <c r="F83" s="76">
        <v>0</v>
      </c>
      <c r="G83" s="75">
        <f t="shared" si="6"/>
        <v>0</v>
      </c>
      <c r="H83" s="74"/>
      <c r="I83" s="89">
        <v>0</v>
      </c>
      <c r="J83" s="89">
        <v>0</v>
      </c>
      <c r="K83" s="92">
        <f>I83-J83</f>
        <v>0</v>
      </c>
      <c r="L83" s="39"/>
      <c r="M83" s="78">
        <v>0</v>
      </c>
      <c r="N83" s="78">
        <v>0</v>
      </c>
      <c r="O83" s="77">
        <f t="shared" si="2"/>
        <v>0</v>
      </c>
      <c r="P83" s="74"/>
      <c r="Q83" s="89">
        <v>0</v>
      </c>
      <c r="R83" s="89">
        <v>0</v>
      </c>
      <c r="S83" s="92">
        <f t="shared" si="3"/>
        <v>0</v>
      </c>
    </row>
    <row r="84" spans="1:19" ht="15.75" thickBot="1" x14ac:dyDescent="0.3">
      <c r="A84" s="499"/>
      <c r="B84" s="72">
        <v>19</v>
      </c>
      <c r="C84" s="73" t="s">
        <v>228</v>
      </c>
      <c r="D84" s="40" t="s">
        <v>159</v>
      </c>
      <c r="E84" s="87">
        <v>0</v>
      </c>
      <c r="F84" s="87">
        <v>0</v>
      </c>
      <c r="G84" s="88">
        <f t="shared" si="6"/>
        <v>0</v>
      </c>
      <c r="H84" s="254"/>
      <c r="I84" s="89">
        <v>0</v>
      </c>
      <c r="J84" s="89">
        <v>0</v>
      </c>
      <c r="K84" s="94">
        <f t="shared" si="1"/>
        <v>0</v>
      </c>
      <c r="L84" s="40"/>
      <c r="M84" s="78">
        <v>0</v>
      </c>
      <c r="N84" s="78">
        <v>0</v>
      </c>
      <c r="O84" s="77">
        <f>M84-N84</f>
        <v>0</v>
      </c>
      <c r="P84" s="254"/>
      <c r="Q84" s="89">
        <v>0</v>
      </c>
      <c r="R84" s="89">
        <v>0</v>
      </c>
      <c r="S84" s="92">
        <f t="shared" si="3"/>
        <v>0</v>
      </c>
    </row>
    <row r="85" spans="1:19" ht="27.95" customHeight="1" thickBot="1" x14ac:dyDescent="0.3">
      <c r="A85" s="521" t="s">
        <v>2</v>
      </c>
      <c r="B85" s="522"/>
      <c r="C85" s="523"/>
      <c r="D85" s="273">
        <f>COUNTIF(D24:D84,"TAK")</f>
        <v>61</v>
      </c>
      <c r="E85" s="142">
        <f>SUM(E24:E84)</f>
        <v>0</v>
      </c>
      <c r="F85" s="143">
        <f>SUM(F24:F84)</f>
        <v>0</v>
      </c>
      <c r="G85" s="144">
        <f>SUM(G24:G84)</f>
        <v>0</v>
      </c>
      <c r="H85" s="274">
        <f>COUNTIF(H24:H84,"TAK")</f>
        <v>3</v>
      </c>
      <c r="I85" s="145">
        <f>SUM(I24:I84)</f>
        <v>0</v>
      </c>
      <c r="J85" s="146">
        <f>SUM(J24:J84)</f>
        <v>0</v>
      </c>
      <c r="K85" s="147">
        <f>SUM(K24:K84)</f>
        <v>0</v>
      </c>
      <c r="L85" s="274">
        <f>COUNTIF(L24:L84,"TAK")</f>
        <v>3</v>
      </c>
      <c r="M85" s="142">
        <f>SUM(M24:M84)</f>
        <v>0</v>
      </c>
      <c r="N85" s="143">
        <f>SUM(N24:N84)</f>
        <v>0</v>
      </c>
      <c r="O85" s="144">
        <f>SUM(O24:O84)</f>
        <v>0</v>
      </c>
      <c r="P85" s="274">
        <f>COUNTIF(P24:P84,"TAK")</f>
        <v>3</v>
      </c>
      <c r="Q85" s="145">
        <f>SUM(Q24:Q84)</f>
        <v>0</v>
      </c>
      <c r="R85" s="146">
        <f>SUM(R24:R84)</f>
        <v>0</v>
      </c>
      <c r="S85" s="147">
        <f>SUM(S24:S84)</f>
        <v>0</v>
      </c>
    </row>
    <row r="86" spans="1:19" ht="27.95" customHeight="1" thickBot="1" x14ac:dyDescent="0.3">
      <c r="A86" s="531" t="s">
        <v>341</v>
      </c>
      <c r="B86" s="532"/>
      <c r="C86" s="533"/>
      <c r="D86" s="518">
        <f>D85/61</f>
        <v>1</v>
      </c>
      <c r="E86" s="519"/>
      <c r="F86" s="519"/>
      <c r="G86" s="520"/>
      <c r="H86" s="518">
        <f>H85/61</f>
        <v>4.9180327868852458E-2</v>
      </c>
      <c r="I86" s="519"/>
      <c r="J86" s="519"/>
      <c r="K86" s="520"/>
      <c r="L86" s="518">
        <f>L85/61</f>
        <v>4.9180327868852458E-2</v>
      </c>
      <c r="M86" s="519"/>
      <c r="N86" s="519"/>
      <c r="O86" s="520"/>
      <c r="P86" s="518">
        <f>P85/61</f>
        <v>4.9180327868852458E-2</v>
      </c>
      <c r="Q86" s="519"/>
      <c r="R86" s="519"/>
      <c r="S86" s="520"/>
    </row>
    <row r="87" spans="1:19" ht="15.75" thickBot="1" x14ac:dyDescent="0.3"/>
    <row r="88" spans="1:19" ht="45" customHeight="1" thickBot="1" x14ac:dyDescent="0.3">
      <c r="A88" s="524" t="s">
        <v>278</v>
      </c>
      <c r="B88" s="525"/>
      <c r="C88" s="526"/>
      <c r="D88" s="527">
        <f>F85+J85+N85+R85</f>
        <v>0</v>
      </c>
      <c r="E88" s="528"/>
    </row>
  </sheetData>
  <sheetProtection algorithmName="SHA-512" hashValue="6SYJGBn+ZA29nF6o3TeybA9Z2GMs6fisGdO0+ciHHKf6mjHgchBJagnvzmFQ7x79wO+uIBOD6UjXGTx+rwbtcw==" saltValue="dMWnYn8yQhbHAX+GeJndEw==" spinCount="100000" sheet="1" objects="1" scenarios="1"/>
  <protectedRanges>
    <protectedRange sqref="P26:P27 P29:P84 Q24:R84" name="Rozstęp4"/>
    <protectedRange sqref="L26:L27 L29:L84 M24:N84" name="Rozstęp3"/>
    <protectedRange sqref="H26:H27 H29:H84 I24:J84" name="Rozstęp2"/>
    <protectedRange sqref="E24:F84" name="Rozstęp1"/>
  </protectedRanges>
  <mergeCells count="25">
    <mergeCell ref="P86:S86"/>
    <mergeCell ref="A85:C85"/>
    <mergeCell ref="A88:C88"/>
    <mergeCell ref="D88:E88"/>
    <mergeCell ref="H22:K22"/>
    <mergeCell ref="L22:O22"/>
    <mergeCell ref="A22:A23"/>
    <mergeCell ref="B22:B23"/>
    <mergeCell ref="C22:C23"/>
    <mergeCell ref="A86:C86"/>
    <mergeCell ref="D86:G86"/>
    <mergeCell ref="H86:K86"/>
    <mergeCell ref="L86:O86"/>
    <mergeCell ref="A24:A35"/>
    <mergeCell ref="A36:A44"/>
    <mergeCell ref="A45:A65"/>
    <mergeCell ref="A66:A84"/>
    <mergeCell ref="D22:G22"/>
    <mergeCell ref="A18:S18"/>
    <mergeCell ref="A7:S7"/>
    <mergeCell ref="A9:S9"/>
    <mergeCell ref="P22:S22"/>
    <mergeCell ref="A11:B15"/>
    <mergeCell ref="A20:S20"/>
    <mergeCell ref="A16:C16"/>
  </mergeCells>
  <dataValidations count="3">
    <dataValidation type="list" allowBlank="1" showInputMessage="1" showErrorMessage="1" sqref="P24:P84 H24:H84 L24:L84" xr:uid="{00000000-0002-0000-0400-000000000000}">
      <formula1>"TAK, NIE"</formula1>
    </dataValidation>
    <dataValidation type="custom" showInputMessage="1" showErrorMessage="1" errorTitle="Błąd ze względu na poniższe info" error="Wykazanie szacunkowej wartości środków możliwe po deklaracji &quot;TAK&quot;." sqref="I26:I27 Q29:Q84 Q26:Q27 M29:M84 M26:M27 I29:I84" xr:uid="{00000000-0002-0000-0400-000001000000}">
      <formula1>OR(AND(H26="TAK"))</formula1>
    </dataValidation>
    <dataValidation type="custom" showInputMessage="1" showErrorMessage="1" errorTitle="Błąd ze względu na poniższe info" error="Wykazanie szacunkowej wartości środków możliwe po deklaracji &quot;TAK&quot;." sqref="J26:J27 R29:R84 R26:R27 N29:N84 N26:N27 J29:J84" xr:uid="{00000000-0002-0000-0400-000002000000}">
      <formula1>OR(AND(H26="TAK"))</formula1>
    </dataValidation>
  </dataValidations>
  <pageMargins left="0.7" right="0.7" top="0.75" bottom="0.75" header="0.3" footer="0.3"/>
  <pageSetup paperSize="8" scale="5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S93"/>
  <sheetViews>
    <sheetView workbookViewId="0"/>
  </sheetViews>
  <sheetFormatPr defaultRowHeight="15" x14ac:dyDescent="0.25"/>
  <cols>
    <col min="3" max="3" width="63.140625" customWidth="1"/>
    <col min="4" max="4" width="14" style="1" customWidth="1"/>
    <col min="5" max="7" width="14" customWidth="1"/>
    <col min="8" max="8" width="14" style="1" customWidth="1"/>
    <col min="9" max="11" width="14.42578125" customWidth="1"/>
    <col min="12" max="12" width="14.42578125" style="1" customWidth="1"/>
    <col min="13" max="15" width="14.42578125" customWidth="1"/>
    <col min="16" max="16" width="14.42578125" style="1" customWidth="1"/>
    <col min="17" max="19" width="14.42578125" customWidth="1"/>
  </cols>
  <sheetData>
    <row r="6" spans="1:19" x14ac:dyDescent="0.25">
      <c r="C6" t="s">
        <v>580</v>
      </c>
    </row>
    <row r="7" spans="1:19" ht="15.75" thickBot="1" x14ac:dyDescent="0.3">
      <c r="A7" s="282"/>
      <c r="B7" s="283"/>
      <c r="C7" s="283" t="s">
        <v>342</v>
      </c>
    </row>
    <row r="8" spans="1:19" s="148" customFormat="1" ht="21.75" thickBot="1" x14ac:dyDescent="0.4">
      <c r="A8" s="407" t="s">
        <v>570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9"/>
    </row>
    <row r="9" spans="1:19" ht="15.75" thickBot="1" x14ac:dyDescent="0.3"/>
    <row r="10" spans="1:19" ht="21.75" customHeight="1" thickBot="1" x14ac:dyDescent="0.3">
      <c r="A10" s="493" t="s">
        <v>287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5"/>
    </row>
    <row r="11" spans="1:19" ht="15.75" thickBot="1" x14ac:dyDescent="0.3"/>
    <row r="12" spans="1:19" ht="25.5" customHeight="1" thickBot="1" x14ac:dyDescent="0.3">
      <c r="A12" s="512" t="s">
        <v>241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4"/>
    </row>
    <row r="13" spans="1:19" ht="15.75" thickBot="1" x14ac:dyDescent="0.3">
      <c r="A13" s="111"/>
      <c r="B13" s="111"/>
      <c r="C13" s="111"/>
      <c r="D13" s="111"/>
    </row>
    <row r="14" spans="1:19" ht="66.75" customHeight="1" thickBot="1" x14ac:dyDescent="0.3">
      <c r="A14" s="540" t="s">
        <v>161</v>
      </c>
      <c r="B14" s="540" t="s">
        <v>242</v>
      </c>
      <c r="C14" s="556" t="s">
        <v>236</v>
      </c>
      <c r="D14" s="542" t="str">
        <f>'Dane podstawowe'!C19</f>
        <v>…............................................................................................................................................................</v>
      </c>
      <c r="E14" s="543"/>
      <c r="F14" s="543"/>
      <c r="G14" s="544"/>
      <c r="H14" s="545" t="str">
        <f>'Dane podstawowe'!C20</f>
        <v>…............................................................................................................................................................</v>
      </c>
      <c r="I14" s="546"/>
      <c r="J14" s="546"/>
      <c r="K14" s="547"/>
      <c r="L14" s="548" t="str">
        <f>'Dane podstawowe'!C21</f>
        <v>…............................................................................................................................................................</v>
      </c>
      <c r="M14" s="549"/>
      <c r="N14" s="549"/>
      <c r="O14" s="550"/>
      <c r="P14" s="545" t="str">
        <f>'Dane podstawowe'!C22</f>
        <v>…............................................................................................................................................................</v>
      </c>
      <c r="Q14" s="546"/>
      <c r="R14" s="546"/>
      <c r="S14" s="547"/>
    </row>
    <row r="15" spans="1:19" ht="84.75" thickBot="1" x14ac:dyDescent="0.3">
      <c r="A15" s="541"/>
      <c r="B15" s="541"/>
      <c r="C15" s="557"/>
      <c r="D15" s="158" t="s">
        <v>237</v>
      </c>
      <c r="E15" s="262" t="s">
        <v>229</v>
      </c>
      <c r="F15" s="263" t="s">
        <v>231</v>
      </c>
      <c r="G15" s="139" t="s">
        <v>232</v>
      </c>
      <c r="H15" s="159" t="s">
        <v>321</v>
      </c>
      <c r="I15" s="249" t="s">
        <v>229</v>
      </c>
      <c r="J15" s="264" t="s">
        <v>231</v>
      </c>
      <c r="K15" s="29" t="s">
        <v>232</v>
      </c>
      <c r="L15" s="158" t="s">
        <v>321</v>
      </c>
      <c r="M15" s="262" t="s">
        <v>229</v>
      </c>
      <c r="N15" s="263" t="s">
        <v>231</v>
      </c>
      <c r="O15" s="139" t="s">
        <v>232</v>
      </c>
      <c r="P15" s="159" t="s">
        <v>321</v>
      </c>
      <c r="Q15" s="249" t="s">
        <v>229</v>
      </c>
      <c r="R15" s="264" t="s">
        <v>231</v>
      </c>
      <c r="S15" s="29" t="s">
        <v>232</v>
      </c>
    </row>
    <row r="16" spans="1:19" x14ac:dyDescent="0.25">
      <c r="A16" s="563" t="s">
        <v>76</v>
      </c>
      <c r="B16" s="112" t="s">
        <v>264</v>
      </c>
      <c r="C16" s="119" t="s">
        <v>163</v>
      </c>
      <c r="D16" s="178"/>
      <c r="E16" s="261">
        <v>0</v>
      </c>
      <c r="F16" s="261">
        <v>0</v>
      </c>
      <c r="G16" s="164">
        <f>E16-F16</f>
        <v>0</v>
      </c>
      <c r="H16" s="183"/>
      <c r="I16" s="170">
        <v>0</v>
      </c>
      <c r="J16" s="170">
        <v>0</v>
      </c>
      <c r="K16" s="165">
        <f>I16-J16</f>
        <v>0</v>
      </c>
      <c r="L16" s="177"/>
      <c r="M16" s="261">
        <v>0</v>
      </c>
      <c r="N16" s="261">
        <v>0</v>
      </c>
      <c r="O16" s="164">
        <f>M16-N16</f>
        <v>0</v>
      </c>
      <c r="P16" s="183"/>
      <c r="Q16" s="170">
        <v>0</v>
      </c>
      <c r="R16" s="170">
        <v>0</v>
      </c>
      <c r="S16" s="165">
        <f>Q16-R16</f>
        <v>0</v>
      </c>
    </row>
    <row r="17" spans="1:19" x14ac:dyDescent="0.25">
      <c r="A17" s="564"/>
      <c r="B17" s="113" t="s">
        <v>265</v>
      </c>
      <c r="C17" s="120" t="s">
        <v>164</v>
      </c>
      <c r="D17" s="178"/>
      <c r="E17" s="261">
        <v>0</v>
      </c>
      <c r="F17" s="261">
        <v>0</v>
      </c>
      <c r="G17" s="167">
        <f>E17-F17</f>
        <v>0</v>
      </c>
      <c r="H17" s="180"/>
      <c r="I17" s="168">
        <v>0</v>
      </c>
      <c r="J17" s="168">
        <v>0</v>
      </c>
      <c r="K17" s="169">
        <f>I17-J17</f>
        <v>0</v>
      </c>
      <c r="L17" s="178"/>
      <c r="M17" s="166">
        <v>0</v>
      </c>
      <c r="N17" s="166">
        <v>0</v>
      </c>
      <c r="O17" s="167">
        <f>M17-N17</f>
        <v>0</v>
      </c>
      <c r="P17" s="180"/>
      <c r="Q17" s="168">
        <v>0</v>
      </c>
      <c r="R17" s="168">
        <v>0</v>
      </c>
      <c r="S17" s="169">
        <f>Q17-R17</f>
        <v>0</v>
      </c>
    </row>
    <row r="18" spans="1:19" x14ac:dyDescent="0.25">
      <c r="A18" s="564"/>
      <c r="B18" s="113" t="s">
        <v>266</v>
      </c>
      <c r="C18" s="120" t="s">
        <v>165</v>
      </c>
      <c r="D18" s="178"/>
      <c r="E18" s="261">
        <v>0</v>
      </c>
      <c r="F18" s="261">
        <v>0</v>
      </c>
      <c r="G18" s="167">
        <f t="shared" ref="G18:G26" si="0">E18-F18</f>
        <v>0</v>
      </c>
      <c r="H18" s="180"/>
      <c r="I18" s="168">
        <v>0</v>
      </c>
      <c r="J18" s="168">
        <v>0</v>
      </c>
      <c r="K18" s="169">
        <f t="shared" ref="K18:K26" si="1">I18-J18</f>
        <v>0</v>
      </c>
      <c r="L18" s="178"/>
      <c r="M18" s="166">
        <v>0</v>
      </c>
      <c r="N18" s="166">
        <v>0</v>
      </c>
      <c r="O18" s="167">
        <f t="shared" ref="O18:O26" si="2">M18-N18</f>
        <v>0</v>
      </c>
      <c r="P18" s="180"/>
      <c r="Q18" s="168">
        <v>0</v>
      </c>
      <c r="R18" s="168">
        <v>0</v>
      </c>
      <c r="S18" s="169">
        <f t="shared" ref="S18:S26" si="3">Q18-R18</f>
        <v>0</v>
      </c>
    </row>
    <row r="19" spans="1:19" x14ac:dyDescent="0.25">
      <c r="A19" s="564"/>
      <c r="B19" s="112" t="s">
        <v>267</v>
      </c>
      <c r="C19" s="120" t="s">
        <v>166</v>
      </c>
      <c r="D19" s="178"/>
      <c r="E19" s="261">
        <v>0</v>
      </c>
      <c r="F19" s="261">
        <v>0</v>
      </c>
      <c r="G19" s="167">
        <f t="shared" si="0"/>
        <v>0</v>
      </c>
      <c r="H19" s="180"/>
      <c r="I19" s="168">
        <v>0</v>
      </c>
      <c r="J19" s="168">
        <v>0</v>
      </c>
      <c r="K19" s="169">
        <f t="shared" si="1"/>
        <v>0</v>
      </c>
      <c r="L19" s="178"/>
      <c r="M19" s="166">
        <v>0</v>
      </c>
      <c r="N19" s="166">
        <v>0</v>
      </c>
      <c r="O19" s="167">
        <f t="shared" si="2"/>
        <v>0</v>
      </c>
      <c r="P19" s="180"/>
      <c r="Q19" s="168">
        <v>0</v>
      </c>
      <c r="R19" s="168">
        <v>0</v>
      </c>
      <c r="S19" s="169">
        <f t="shared" si="3"/>
        <v>0</v>
      </c>
    </row>
    <row r="20" spans="1:19" x14ac:dyDescent="0.25">
      <c r="A20" s="564"/>
      <c r="B20" s="113" t="s">
        <v>268</v>
      </c>
      <c r="C20" s="120" t="s">
        <v>167</v>
      </c>
      <c r="D20" s="178"/>
      <c r="E20" s="261">
        <v>0</v>
      </c>
      <c r="F20" s="261">
        <v>0</v>
      </c>
      <c r="G20" s="167">
        <f t="shared" si="0"/>
        <v>0</v>
      </c>
      <c r="H20" s="180"/>
      <c r="I20" s="168">
        <v>0</v>
      </c>
      <c r="J20" s="168">
        <v>0</v>
      </c>
      <c r="K20" s="169">
        <f t="shared" si="1"/>
        <v>0</v>
      </c>
      <c r="L20" s="178"/>
      <c r="M20" s="166">
        <v>0</v>
      </c>
      <c r="N20" s="166">
        <v>0</v>
      </c>
      <c r="O20" s="167">
        <f t="shared" si="2"/>
        <v>0</v>
      </c>
      <c r="P20" s="180"/>
      <c r="Q20" s="168">
        <v>0</v>
      </c>
      <c r="R20" s="168">
        <v>0</v>
      </c>
      <c r="S20" s="169">
        <f t="shared" si="3"/>
        <v>0</v>
      </c>
    </row>
    <row r="21" spans="1:19" x14ac:dyDescent="0.25">
      <c r="A21" s="564"/>
      <c r="B21" s="113" t="s">
        <v>269</v>
      </c>
      <c r="C21" s="120" t="s">
        <v>168</v>
      </c>
      <c r="D21" s="178"/>
      <c r="E21" s="261">
        <v>0</v>
      </c>
      <c r="F21" s="261">
        <v>0</v>
      </c>
      <c r="G21" s="167">
        <f t="shared" si="0"/>
        <v>0</v>
      </c>
      <c r="H21" s="180"/>
      <c r="I21" s="168">
        <v>0</v>
      </c>
      <c r="J21" s="168">
        <v>0</v>
      </c>
      <c r="K21" s="169">
        <f t="shared" si="1"/>
        <v>0</v>
      </c>
      <c r="L21" s="178"/>
      <c r="M21" s="166">
        <v>0</v>
      </c>
      <c r="N21" s="166">
        <v>0</v>
      </c>
      <c r="O21" s="167">
        <f t="shared" si="2"/>
        <v>0</v>
      </c>
      <c r="P21" s="180"/>
      <c r="Q21" s="168">
        <v>0</v>
      </c>
      <c r="R21" s="168">
        <v>0</v>
      </c>
      <c r="S21" s="169">
        <f t="shared" si="3"/>
        <v>0</v>
      </c>
    </row>
    <row r="22" spans="1:19" x14ac:dyDescent="0.25">
      <c r="A22" s="564"/>
      <c r="B22" s="112" t="s">
        <v>270</v>
      </c>
      <c r="C22" s="120" t="s">
        <v>169</v>
      </c>
      <c r="D22" s="178"/>
      <c r="E22" s="261">
        <v>0</v>
      </c>
      <c r="F22" s="261">
        <v>0</v>
      </c>
      <c r="G22" s="167">
        <f t="shared" si="0"/>
        <v>0</v>
      </c>
      <c r="H22" s="180"/>
      <c r="I22" s="168">
        <v>0</v>
      </c>
      <c r="J22" s="168">
        <v>0</v>
      </c>
      <c r="K22" s="169">
        <f t="shared" si="1"/>
        <v>0</v>
      </c>
      <c r="L22" s="178"/>
      <c r="M22" s="166">
        <v>0</v>
      </c>
      <c r="N22" s="166">
        <v>0</v>
      </c>
      <c r="O22" s="167">
        <f t="shared" si="2"/>
        <v>0</v>
      </c>
      <c r="P22" s="180"/>
      <c r="Q22" s="168">
        <v>0</v>
      </c>
      <c r="R22" s="168">
        <v>0</v>
      </c>
      <c r="S22" s="169">
        <f t="shared" si="3"/>
        <v>0</v>
      </c>
    </row>
    <row r="23" spans="1:19" x14ac:dyDescent="0.25">
      <c r="A23" s="564"/>
      <c r="B23" s="113" t="s">
        <v>271</v>
      </c>
      <c r="C23" s="120" t="s">
        <v>171</v>
      </c>
      <c r="D23" s="178"/>
      <c r="E23" s="261">
        <v>0</v>
      </c>
      <c r="F23" s="261">
        <v>0</v>
      </c>
      <c r="G23" s="167">
        <f t="shared" si="0"/>
        <v>0</v>
      </c>
      <c r="H23" s="180"/>
      <c r="I23" s="168">
        <v>0</v>
      </c>
      <c r="J23" s="168">
        <v>0</v>
      </c>
      <c r="K23" s="169">
        <f t="shared" si="1"/>
        <v>0</v>
      </c>
      <c r="L23" s="178"/>
      <c r="M23" s="166">
        <v>0</v>
      </c>
      <c r="N23" s="166">
        <v>0</v>
      </c>
      <c r="O23" s="167">
        <f t="shared" si="2"/>
        <v>0</v>
      </c>
      <c r="P23" s="180"/>
      <c r="Q23" s="168">
        <v>0</v>
      </c>
      <c r="R23" s="168">
        <v>0</v>
      </c>
      <c r="S23" s="169">
        <f t="shared" si="3"/>
        <v>0</v>
      </c>
    </row>
    <row r="24" spans="1:19" x14ac:dyDescent="0.25">
      <c r="A24" s="564"/>
      <c r="B24" s="113" t="s">
        <v>272</v>
      </c>
      <c r="C24" s="120" t="s">
        <v>183</v>
      </c>
      <c r="D24" s="178"/>
      <c r="E24" s="261">
        <v>0</v>
      </c>
      <c r="F24" s="261">
        <v>0</v>
      </c>
      <c r="G24" s="167">
        <f t="shared" si="0"/>
        <v>0</v>
      </c>
      <c r="H24" s="180"/>
      <c r="I24" s="168">
        <v>0</v>
      </c>
      <c r="J24" s="168">
        <v>0</v>
      </c>
      <c r="K24" s="169">
        <f t="shared" si="1"/>
        <v>0</v>
      </c>
      <c r="L24" s="178"/>
      <c r="M24" s="166">
        <v>0</v>
      </c>
      <c r="N24" s="166">
        <v>0</v>
      </c>
      <c r="O24" s="167">
        <f t="shared" si="2"/>
        <v>0</v>
      </c>
      <c r="P24" s="180"/>
      <c r="Q24" s="168">
        <v>0</v>
      </c>
      <c r="R24" s="168">
        <v>0</v>
      </c>
      <c r="S24" s="169">
        <f t="shared" si="3"/>
        <v>0</v>
      </c>
    </row>
    <row r="25" spans="1:19" x14ac:dyDescent="0.25">
      <c r="A25" s="564"/>
      <c r="B25" s="112" t="s">
        <v>273</v>
      </c>
      <c r="C25" s="120" t="s">
        <v>170</v>
      </c>
      <c r="D25" s="178"/>
      <c r="E25" s="261">
        <v>0</v>
      </c>
      <c r="F25" s="261">
        <v>0</v>
      </c>
      <c r="G25" s="167">
        <f t="shared" si="0"/>
        <v>0</v>
      </c>
      <c r="H25" s="180"/>
      <c r="I25" s="168">
        <v>0</v>
      </c>
      <c r="J25" s="168">
        <v>0</v>
      </c>
      <c r="K25" s="169">
        <f t="shared" si="1"/>
        <v>0</v>
      </c>
      <c r="L25" s="178"/>
      <c r="M25" s="166">
        <v>0</v>
      </c>
      <c r="N25" s="166">
        <v>0</v>
      </c>
      <c r="O25" s="167">
        <f t="shared" si="2"/>
        <v>0</v>
      </c>
      <c r="P25" s="180"/>
      <c r="Q25" s="168">
        <v>0</v>
      </c>
      <c r="R25" s="168">
        <v>0</v>
      </c>
      <c r="S25" s="169">
        <f t="shared" si="3"/>
        <v>0</v>
      </c>
    </row>
    <row r="26" spans="1:19" x14ac:dyDescent="0.25">
      <c r="A26" s="564"/>
      <c r="B26" s="113" t="s">
        <v>274</v>
      </c>
      <c r="C26" s="121" t="s">
        <v>172</v>
      </c>
      <c r="D26" s="178"/>
      <c r="E26" s="261">
        <v>0</v>
      </c>
      <c r="F26" s="261">
        <v>0</v>
      </c>
      <c r="G26" s="167">
        <f t="shared" si="0"/>
        <v>0</v>
      </c>
      <c r="H26" s="180"/>
      <c r="I26" s="168">
        <v>0</v>
      </c>
      <c r="J26" s="168">
        <v>0</v>
      </c>
      <c r="K26" s="169">
        <f t="shared" si="1"/>
        <v>0</v>
      </c>
      <c r="L26" s="178"/>
      <c r="M26" s="166">
        <v>0</v>
      </c>
      <c r="N26" s="166">
        <v>0</v>
      </c>
      <c r="O26" s="167">
        <f t="shared" si="2"/>
        <v>0</v>
      </c>
      <c r="P26" s="180"/>
      <c r="Q26" s="168">
        <v>0</v>
      </c>
      <c r="R26" s="168">
        <v>0</v>
      </c>
      <c r="S26" s="169">
        <f t="shared" si="3"/>
        <v>0</v>
      </c>
    </row>
    <row r="27" spans="1:19" s="86" customFormat="1" ht="31.5" customHeight="1" thickBot="1" x14ac:dyDescent="0.3">
      <c r="A27" s="565"/>
      <c r="B27" s="113" t="s">
        <v>275</v>
      </c>
      <c r="C27" s="122" t="s">
        <v>243</v>
      </c>
      <c r="D27" s="179"/>
      <c r="E27" s="160">
        <v>0</v>
      </c>
      <c r="F27" s="160">
        <v>0</v>
      </c>
      <c r="G27" s="161">
        <f>E27-F27</f>
        <v>0</v>
      </c>
      <c r="H27" s="182"/>
      <c r="I27" s="162">
        <v>0</v>
      </c>
      <c r="J27" s="162">
        <v>0</v>
      </c>
      <c r="K27" s="163">
        <f>I27-J27</f>
        <v>0</v>
      </c>
      <c r="L27" s="179"/>
      <c r="M27" s="160">
        <v>0</v>
      </c>
      <c r="N27" s="160">
        <v>0</v>
      </c>
      <c r="O27" s="161">
        <f>M27-N27</f>
        <v>0</v>
      </c>
      <c r="P27" s="182"/>
      <c r="Q27" s="162">
        <v>0</v>
      </c>
      <c r="R27" s="162">
        <v>0</v>
      </c>
      <c r="S27" s="163">
        <f>Q27-R27</f>
        <v>0</v>
      </c>
    </row>
    <row r="28" spans="1:19" x14ac:dyDescent="0.25">
      <c r="A28" s="563" t="s">
        <v>105</v>
      </c>
      <c r="B28" s="115" t="s">
        <v>264</v>
      </c>
      <c r="C28" s="123" t="s">
        <v>184</v>
      </c>
      <c r="D28" s="180"/>
      <c r="E28" s="170">
        <v>0</v>
      </c>
      <c r="F28" s="170">
        <v>0</v>
      </c>
      <c r="G28" s="171">
        <f>E28-F28</f>
        <v>0</v>
      </c>
      <c r="H28" s="180"/>
      <c r="I28" s="170">
        <v>0</v>
      </c>
      <c r="J28" s="170">
        <v>0</v>
      </c>
      <c r="K28" s="165">
        <f>I28-J28</f>
        <v>0</v>
      </c>
      <c r="L28" s="180"/>
      <c r="M28" s="170">
        <v>0</v>
      </c>
      <c r="N28" s="170">
        <v>0</v>
      </c>
      <c r="O28" s="165">
        <f>M28-N28</f>
        <v>0</v>
      </c>
      <c r="P28" s="180"/>
      <c r="Q28" s="170">
        <v>0</v>
      </c>
      <c r="R28" s="170">
        <v>0</v>
      </c>
      <c r="S28" s="165">
        <f>Q28-R28</f>
        <v>0</v>
      </c>
    </row>
    <row r="29" spans="1:19" x14ac:dyDescent="0.25">
      <c r="A29" s="564"/>
      <c r="B29" s="116" t="s">
        <v>265</v>
      </c>
      <c r="C29" s="124" t="s">
        <v>174</v>
      </c>
      <c r="D29" s="180"/>
      <c r="E29" s="170">
        <v>0</v>
      </c>
      <c r="F29" s="170">
        <v>0</v>
      </c>
      <c r="G29" s="169">
        <f>E29-F29</f>
        <v>0</v>
      </c>
      <c r="H29" s="180"/>
      <c r="I29" s="168">
        <v>0</v>
      </c>
      <c r="J29" s="168">
        <v>0</v>
      </c>
      <c r="K29" s="169">
        <f>I29-J29</f>
        <v>0</v>
      </c>
      <c r="L29" s="180"/>
      <c r="M29" s="168">
        <v>0</v>
      </c>
      <c r="N29" s="168">
        <v>0</v>
      </c>
      <c r="O29" s="169">
        <f>M29-N29</f>
        <v>0</v>
      </c>
      <c r="P29" s="180"/>
      <c r="Q29" s="168">
        <v>0</v>
      </c>
      <c r="R29" s="168">
        <v>0</v>
      </c>
      <c r="S29" s="169">
        <f>Q29-R29</f>
        <v>0</v>
      </c>
    </row>
    <row r="30" spans="1:19" x14ac:dyDescent="0.25">
      <c r="A30" s="564"/>
      <c r="B30" s="116" t="s">
        <v>266</v>
      </c>
      <c r="C30" s="124" t="s">
        <v>185</v>
      </c>
      <c r="D30" s="180"/>
      <c r="E30" s="170">
        <v>0</v>
      </c>
      <c r="F30" s="170">
        <v>0</v>
      </c>
      <c r="G30" s="169">
        <f t="shared" ref="G30:G36" si="4">E30-F30</f>
        <v>0</v>
      </c>
      <c r="H30" s="180"/>
      <c r="I30" s="168">
        <v>0</v>
      </c>
      <c r="J30" s="168">
        <v>0</v>
      </c>
      <c r="K30" s="169">
        <f t="shared" ref="K30:K36" si="5">I30-J30</f>
        <v>0</v>
      </c>
      <c r="L30" s="180"/>
      <c r="M30" s="168">
        <v>0</v>
      </c>
      <c r="N30" s="168">
        <v>0</v>
      </c>
      <c r="O30" s="169">
        <f t="shared" ref="O30:O36" si="6">M30-N30</f>
        <v>0</v>
      </c>
      <c r="P30" s="180"/>
      <c r="Q30" s="168">
        <v>0</v>
      </c>
      <c r="R30" s="168">
        <v>0</v>
      </c>
      <c r="S30" s="169">
        <f t="shared" ref="S30:S36" si="7">Q30-R30</f>
        <v>0</v>
      </c>
    </row>
    <row r="31" spans="1:19" x14ac:dyDescent="0.25">
      <c r="A31" s="564"/>
      <c r="B31" s="116" t="s">
        <v>267</v>
      </c>
      <c r="C31" s="124" t="s">
        <v>176</v>
      </c>
      <c r="D31" s="180"/>
      <c r="E31" s="170">
        <v>0</v>
      </c>
      <c r="F31" s="170">
        <v>0</v>
      </c>
      <c r="G31" s="169">
        <f t="shared" si="4"/>
        <v>0</v>
      </c>
      <c r="H31" s="180"/>
      <c r="I31" s="168">
        <v>0</v>
      </c>
      <c r="J31" s="168">
        <v>0</v>
      </c>
      <c r="K31" s="169">
        <f t="shared" si="5"/>
        <v>0</v>
      </c>
      <c r="L31" s="180"/>
      <c r="M31" s="168">
        <v>0</v>
      </c>
      <c r="N31" s="168">
        <v>0</v>
      </c>
      <c r="O31" s="169">
        <f t="shared" si="6"/>
        <v>0</v>
      </c>
      <c r="P31" s="180"/>
      <c r="Q31" s="168">
        <v>0</v>
      </c>
      <c r="R31" s="168">
        <v>0</v>
      </c>
      <c r="S31" s="169">
        <f t="shared" si="7"/>
        <v>0</v>
      </c>
    </row>
    <row r="32" spans="1:19" x14ac:dyDescent="0.25">
      <c r="A32" s="564"/>
      <c r="B32" s="116" t="s">
        <v>268</v>
      </c>
      <c r="C32" s="124" t="s">
        <v>170</v>
      </c>
      <c r="D32" s="180"/>
      <c r="E32" s="170">
        <v>0</v>
      </c>
      <c r="F32" s="170">
        <v>0</v>
      </c>
      <c r="G32" s="169">
        <f t="shared" si="4"/>
        <v>0</v>
      </c>
      <c r="H32" s="180"/>
      <c r="I32" s="168">
        <v>0</v>
      </c>
      <c r="J32" s="168">
        <v>0</v>
      </c>
      <c r="K32" s="169">
        <f t="shared" si="5"/>
        <v>0</v>
      </c>
      <c r="L32" s="180"/>
      <c r="M32" s="168">
        <v>0</v>
      </c>
      <c r="N32" s="168">
        <v>0</v>
      </c>
      <c r="O32" s="169">
        <f t="shared" si="6"/>
        <v>0</v>
      </c>
      <c r="P32" s="180"/>
      <c r="Q32" s="168">
        <v>0</v>
      </c>
      <c r="R32" s="168">
        <v>0</v>
      </c>
      <c r="S32" s="169">
        <f t="shared" si="7"/>
        <v>0</v>
      </c>
    </row>
    <row r="33" spans="1:19" x14ac:dyDescent="0.25">
      <c r="A33" s="564"/>
      <c r="B33" s="116" t="s">
        <v>269</v>
      </c>
      <c r="C33" s="124" t="s">
        <v>177</v>
      </c>
      <c r="D33" s="180"/>
      <c r="E33" s="170">
        <v>0</v>
      </c>
      <c r="F33" s="170">
        <v>0</v>
      </c>
      <c r="G33" s="169">
        <f t="shared" si="4"/>
        <v>0</v>
      </c>
      <c r="H33" s="180"/>
      <c r="I33" s="168">
        <v>0</v>
      </c>
      <c r="J33" s="168">
        <v>0</v>
      </c>
      <c r="K33" s="169">
        <f t="shared" si="5"/>
        <v>0</v>
      </c>
      <c r="L33" s="180"/>
      <c r="M33" s="168">
        <v>0</v>
      </c>
      <c r="N33" s="168">
        <v>0</v>
      </c>
      <c r="O33" s="169">
        <f t="shared" si="6"/>
        <v>0</v>
      </c>
      <c r="P33" s="180"/>
      <c r="Q33" s="168">
        <v>0</v>
      </c>
      <c r="R33" s="168">
        <v>0</v>
      </c>
      <c r="S33" s="169">
        <f t="shared" si="7"/>
        <v>0</v>
      </c>
    </row>
    <row r="34" spans="1:19" ht="31.5" customHeight="1" x14ac:dyDescent="0.25">
      <c r="A34" s="564"/>
      <c r="B34" s="116" t="s">
        <v>270</v>
      </c>
      <c r="C34" s="125" t="s">
        <v>244</v>
      </c>
      <c r="D34" s="180"/>
      <c r="E34" s="170">
        <v>0</v>
      </c>
      <c r="F34" s="170">
        <v>0</v>
      </c>
      <c r="G34" s="169">
        <f t="shared" si="4"/>
        <v>0</v>
      </c>
      <c r="H34" s="180"/>
      <c r="I34" s="168">
        <v>0</v>
      </c>
      <c r="J34" s="168">
        <v>0</v>
      </c>
      <c r="K34" s="169">
        <f t="shared" si="5"/>
        <v>0</v>
      </c>
      <c r="L34" s="180"/>
      <c r="M34" s="168">
        <v>0</v>
      </c>
      <c r="N34" s="168">
        <v>0</v>
      </c>
      <c r="O34" s="169">
        <f t="shared" si="6"/>
        <v>0</v>
      </c>
      <c r="P34" s="180"/>
      <c r="Q34" s="168">
        <v>0</v>
      </c>
      <c r="R34" s="168">
        <v>0</v>
      </c>
      <c r="S34" s="169">
        <f t="shared" si="7"/>
        <v>0</v>
      </c>
    </row>
    <row r="35" spans="1:19" ht="15" customHeight="1" x14ac:dyDescent="0.25">
      <c r="A35" s="564"/>
      <c r="B35" s="116" t="s">
        <v>271</v>
      </c>
      <c r="C35" s="124" t="s">
        <v>178</v>
      </c>
      <c r="D35" s="180"/>
      <c r="E35" s="170">
        <v>0</v>
      </c>
      <c r="F35" s="170">
        <v>0</v>
      </c>
      <c r="G35" s="169">
        <f t="shared" si="4"/>
        <v>0</v>
      </c>
      <c r="H35" s="180"/>
      <c r="I35" s="168">
        <v>0</v>
      </c>
      <c r="J35" s="168">
        <v>0</v>
      </c>
      <c r="K35" s="169">
        <f t="shared" si="5"/>
        <v>0</v>
      </c>
      <c r="L35" s="180"/>
      <c r="M35" s="168">
        <v>0</v>
      </c>
      <c r="N35" s="168">
        <v>0</v>
      </c>
      <c r="O35" s="169">
        <f t="shared" si="6"/>
        <v>0</v>
      </c>
      <c r="P35" s="180"/>
      <c r="Q35" s="168">
        <v>0</v>
      </c>
      <c r="R35" s="168">
        <v>0</v>
      </c>
      <c r="S35" s="169">
        <f t="shared" si="7"/>
        <v>0</v>
      </c>
    </row>
    <row r="36" spans="1:19" ht="15" customHeight="1" thickBot="1" x14ac:dyDescent="0.3">
      <c r="A36" s="565"/>
      <c r="B36" s="117" t="s">
        <v>272</v>
      </c>
      <c r="C36" s="126" t="s">
        <v>179</v>
      </c>
      <c r="D36" s="181"/>
      <c r="E36" s="162">
        <v>0</v>
      </c>
      <c r="F36" s="162">
        <v>0</v>
      </c>
      <c r="G36" s="172">
        <f t="shared" si="4"/>
        <v>0</v>
      </c>
      <c r="H36" s="181"/>
      <c r="I36" s="162">
        <v>0</v>
      </c>
      <c r="J36" s="162">
        <v>0</v>
      </c>
      <c r="K36" s="169">
        <f t="shared" si="5"/>
        <v>0</v>
      </c>
      <c r="L36" s="181"/>
      <c r="M36" s="162">
        <v>0</v>
      </c>
      <c r="N36" s="162">
        <v>0</v>
      </c>
      <c r="O36" s="169">
        <f t="shared" si="6"/>
        <v>0</v>
      </c>
      <c r="P36" s="181"/>
      <c r="Q36" s="162">
        <v>0</v>
      </c>
      <c r="R36" s="162">
        <v>0</v>
      </c>
      <c r="S36" s="169">
        <f t="shared" si="7"/>
        <v>0</v>
      </c>
    </row>
    <row r="37" spans="1:19" ht="57.75" customHeight="1" x14ac:dyDescent="0.25">
      <c r="A37" s="566" t="s">
        <v>245</v>
      </c>
      <c r="B37" s="118" t="s">
        <v>264</v>
      </c>
      <c r="C37" s="127" t="s">
        <v>246</v>
      </c>
      <c r="D37" s="177"/>
      <c r="E37" s="261">
        <v>0</v>
      </c>
      <c r="F37" s="261">
        <v>0</v>
      </c>
      <c r="G37" s="164">
        <f>E37-F37</f>
        <v>0</v>
      </c>
      <c r="H37" s="183"/>
      <c r="I37" s="170">
        <v>0</v>
      </c>
      <c r="J37" s="170">
        <v>0</v>
      </c>
      <c r="K37" s="165">
        <f>I37-J37</f>
        <v>0</v>
      </c>
      <c r="L37" s="177"/>
      <c r="M37" s="261">
        <v>0</v>
      </c>
      <c r="N37" s="261">
        <v>0</v>
      </c>
      <c r="O37" s="164">
        <f>M37-N37</f>
        <v>0</v>
      </c>
      <c r="P37" s="183"/>
      <c r="Q37" s="170">
        <v>0</v>
      </c>
      <c r="R37" s="170">
        <v>0</v>
      </c>
      <c r="S37" s="165">
        <f>Q37-R37</f>
        <v>0</v>
      </c>
    </row>
    <row r="38" spans="1:19" ht="49.5" customHeight="1" x14ac:dyDescent="0.25">
      <c r="A38" s="567"/>
      <c r="B38" s="113" t="s">
        <v>265</v>
      </c>
      <c r="C38" s="128" t="s">
        <v>247</v>
      </c>
      <c r="D38" s="178"/>
      <c r="E38" s="261">
        <v>0</v>
      </c>
      <c r="F38" s="261">
        <v>0</v>
      </c>
      <c r="G38" s="167">
        <f>E38-F38</f>
        <v>0</v>
      </c>
      <c r="H38" s="180"/>
      <c r="I38" s="168">
        <v>0</v>
      </c>
      <c r="J38" s="168">
        <v>0</v>
      </c>
      <c r="K38" s="169">
        <f>I38-J38</f>
        <v>0</v>
      </c>
      <c r="L38" s="178"/>
      <c r="M38" s="166">
        <v>0</v>
      </c>
      <c r="N38" s="166">
        <v>0</v>
      </c>
      <c r="O38" s="167">
        <f>M38-N38</f>
        <v>0</v>
      </c>
      <c r="P38" s="180"/>
      <c r="Q38" s="168">
        <v>0</v>
      </c>
      <c r="R38" s="168">
        <v>0</v>
      </c>
      <c r="S38" s="169">
        <f>Q38-R38</f>
        <v>0</v>
      </c>
    </row>
    <row r="39" spans="1:19" ht="15" customHeight="1" x14ac:dyDescent="0.25">
      <c r="A39" s="567"/>
      <c r="B39" s="113" t="s">
        <v>266</v>
      </c>
      <c r="C39" s="120" t="s">
        <v>248</v>
      </c>
      <c r="D39" s="178"/>
      <c r="E39" s="261">
        <v>0</v>
      </c>
      <c r="F39" s="261">
        <v>0</v>
      </c>
      <c r="G39" s="167">
        <f t="shared" ref="G39:G49" si="8">E39-F39</f>
        <v>0</v>
      </c>
      <c r="H39" s="180"/>
      <c r="I39" s="168">
        <v>0</v>
      </c>
      <c r="J39" s="168">
        <v>0</v>
      </c>
      <c r="K39" s="169">
        <f t="shared" ref="K39:K45" si="9">I39-J39</f>
        <v>0</v>
      </c>
      <c r="L39" s="178"/>
      <c r="M39" s="166">
        <v>0</v>
      </c>
      <c r="N39" s="166">
        <v>0</v>
      </c>
      <c r="O39" s="167">
        <f t="shared" ref="O39:O45" si="10">M39-N39</f>
        <v>0</v>
      </c>
      <c r="P39" s="180"/>
      <c r="Q39" s="168">
        <v>0</v>
      </c>
      <c r="R39" s="168">
        <v>0</v>
      </c>
      <c r="S39" s="169">
        <f t="shared" ref="S39:S45" si="11">Q39-R39</f>
        <v>0</v>
      </c>
    </row>
    <row r="40" spans="1:19" ht="50.25" customHeight="1" x14ac:dyDescent="0.25">
      <c r="A40" s="567"/>
      <c r="B40" s="113" t="s">
        <v>267</v>
      </c>
      <c r="C40" s="128" t="s">
        <v>249</v>
      </c>
      <c r="D40" s="178"/>
      <c r="E40" s="261">
        <v>0</v>
      </c>
      <c r="F40" s="261">
        <v>0</v>
      </c>
      <c r="G40" s="167">
        <f t="shared" si="8"/>
        <v>0</v>
      </c>
      <c r="H40" s="180"/>
      <c r="I40" s="168">
        <v>0</v>
      </c>
      <c r="J40" s="168">
        <v>0</v>
      </c>
      <c r="K40" s="169">
        <f t="shared" si="9"/>
        <v>0</v>
      </c>
      <c r="L40" s="178"/>
      <c r="M40" s="166">
        <v>0</v>
      </c>
      <c r="N40" s="166">
        <v>0</v>
      </c>
      <c r="O40" s="167">
        <f t="shared" si="10"/>
        <v>0</v>
      </c>
      <c r="P40" s="180"/>
      <c r="Q40" s="168">
        <v>0</v>
      </c>
      <c r="R40" s="168">
        <v>0</v>
      </c>
      <c r="S40" s="169">
        <f t="shared" si="11"/>
        <v>0</v>
      </c>
    </row>
    <row r="41" spans="1:19" ht="31.5" customHeight="1" thickBot="1" x14ac:dyDescent="0.3">
      <c r="A41" s="568"/>
      <c r="B41" s="114" t="s">
        <v>268</v>
      </c>
      <c r="C41" s="122" t="s">
        <v>207</v>
      </c>
      <c r="D41" s="179"/>
      <c r="E41" s="160">
        <v>0</v>
      </c>
      <c r="F41" s="160">
        <v>0</v>
      </c>
      <c r="G41" s="161">
        <f t="shared" si="8"/>
        <v>0</v>
      </c>
      <c r="H41" s="182"/>
      <c r="I41" s="162">
        <v>0</v>
      </c>
      <c r="J41" s="162">
        <v>0</v>
      </c>
      <c r="K41" s="172">
        <f t="shared" si="9"/>
        <v>0</v>
      </c>
      <c r="L41" s="179"/>
      <c r="M41" s="160">
        <v>0</v>
      </c>
      <c r="N41" s="160">
        <v>0</v>
      </c>
      <c r="O41" s="173">
        <f t="shared" si="10"/>
        <v>0</v>
      </c>
      <c r="P41" s="182"/>
      <c r="Q41" s="162">
        <v>0</v>
      </c>
      <c r="R41" s="162">
        <v>0</v>
      </c>
      <c r="S41" s="172">
        <f t="shared" si="11"/>
        <v>0</v>
      </c>
    </row>
    <row r="42" spans="1:19" ht="15" customHeight="1" x14ac:dyDescent="0.25">
      <c r="A42" s="563" t="s">
        <v>209</v>
      </c>
      <c r="B42" s="115" t="s">
        <v>264</v>
      </c>
      <c r="C42" s="129" t="s">
        <v>250</v>
      </c>
      <c r="D42" s="180"/>
      <c r="E42" s="170">
        <v>0</v>
      </c>
      <c r="F42" s="170">
        <v>0</v>
      </c>
      <c r="G42" s="171">
        <f t="shared" si="8"/>
        <v>0</v>
      </c>
      <c r="H42" s="180"/>
      <c r="I42" s="170">
        <v>0</v>
      </c>
      <c r="J42" s="170">
        <v>0</v>
      </c>
      <c r="K42" s="165">
        <f t="shared" si="9"/>
        <v>0</v>
      </c>
      <c r="L42" s="180"/>
      <c r="M42" s="170">
        <v>0</v>
      </c>
      <c r="N42" s="170">
        <v>0</v>
      </c>
      <c r="O42" s="174">
        <f t="shared" si="10"/>
        <v>0</v>
      </c>
      <c r="P42" s="180"/>
      <c r="Q42" s="170">
        <v>0</v>
      </c>
      <c r="R42" s="170">
        <v>0</v>
      </c>
      <c r="S42" s="165">
        <f t="shared" si="11"/>
        <v>0</v>
      </c>
    </row>
    <row r="43" spans="1:19" ht="15" customHeight="1" x14ac:dyDescent="0.25">
      <c r="A43" s="564"/>
      <c r="B43" s="116" t="s">
        <v>265</v>
      </c>
      <c r="C43" s="125" t="s">
        <v>218</v>
      </c>
      <c r="D43" s="180"/>
      <c r="E43" s="170">
        <v>0</v>
      </c>
      <c r="F43" s="170">
        <v>0</v>
      </c>
      <c r="G43" s="169">
        <f t="shared" si="8"/>
        <v>0</v>
      </c>
      <c r="H43" s="180"/>
      <c r="I43" s="168">
        <v>0</v>
      </c>
      <c r="J43" s="168">
        <v>0</v>
      </c>
      <c r="K43" s="169">
        <f t="shared" si="9"/>
        <v>0</v>
      </c>
      <c r="L43" s="180"/>
      <c r="M43" s="168">
        <v>0</v>
      </c>
      <c r="N43" s="168">
        <v>0</v>
      </c>
      <c r="O43" s="175">
        <f t="shared" si="10"/>
        <v>0</v>
      </c>
      <c r="P43" s="180"/>
      <c r="Q43" s="168">
        <v>0</v>
      </c>
      <c r="R43" s="168">
        <v>0</v>
      </c>
      <c r="S43" s="171">
        <f t="shared" si="11"/>
        <v>0</v>
      </c>
    </row>
    <row r="44" spans="1:19" ht="15" customHeight="1" x14ac:dyDescent="0.25">
      <c r="A44" s="564"/>
      <c r="B44" s="116" t="s">
        <v>266</v>
      </c>
      <c r="C44" s="125" t="s">
        <v>219</v>
      </c>
      <c r="D44" s="180"/>
      <c r="E44" s="170">
        <v>0</v>
      </c>
      <c r="F44" s="170">
        <v>0</v>
      </c>
      <c r="G44" s="169">
        <f t="shared" si="8"/>
        <v>0</v>
      </c>
      <c r="H44" s="180"/>
      <c r="I44" s="168">
        <v>0</v>
      </c>
      <c r="J44" s="168">
        <v>0</v>
      </c>
      <c r="K44" s="169">
        <f t="shared" si="9"/>
        <v>0</v>
      </c>
      <c r="L44" s="180"/>
      <c r="M44" s="168">
        <v>0</v>
      </c>
      <c r="N44" s="168">
        <v>0</v>
      </c>
      <c r="O44" s="175">
        <f t="shared" si="10"/>
        <v>0</v>
      </c>
      <c r="P44" s="180"/>
      <c r="Q44" s="168">
        <v>0</v>
      </c>
      <c r="R44" s="168">
        <v>0</v>
      </c>
      <c r="S44" s="169">
        <f t="shared" si="11"/>
        <v>0</v>
      </c>
    </row>
    <row r="45" spans="1:19" ht="15" customHeight="1" x14ac:dyDescent="0.25">
      <c r="A45" s="564"/>
      <c r="B45" s="116" t="s">
        <v>267</v>
      </c>
      <c r="C45" s="125" t="s">
        <v>251</v>
      </c>
      <c r="D45" s="180"/>
      <c r="E45" s="170">
        <v>0</v>
      </c>
      <c r="F45" s="170">
        <v>0</v>
      </c>
      <c r="G45" s="169">
        <f t="shared" si="8"/>
        <v>0</v>
      </c>
      <c r="H45" s="180"/>
      <c r="I45" s="168">
        <v>0</v>
      </c>
      <c r="J45" s="168">
        <v>0</v>
      </c>
      <c r="K45" s="169">
        <f t="shared" si="9"/>
        <v>0</v>
      </c>
      <c r="L45" s="180"/>
      <c r="M45" s="168">
        <v>0</v>
      </c>
      <c r="N45" s="168">
        <v>0</v>
      </c>
      <c r="O45" s="175">
        <f t="shared" si="10"/>
        <v>0</v>
      </c>
      <c r="P45" s="180"/>
      <c r="Q45" s="168">
        <v>0</v>
      </c>
      <c r="R45" s="168">
        <v>0</v>
      </c>
      <c r="S45" s="169">
        <f t="shared" si="11"/>
        <v>0</v>
      </c>
    </row>
    <row r="46" spans="1:19" ht="47.25" customHeight="1" x14ac:dyDescent="0.25">
      <c r="A46" s="564"/>
      <c r="B46" s="116" t="s">
        <v>268</v>
      </c>
      <c r="C46" s="125" t="s">
        <v>252</v>
      </c>
      <c r="D46" s="180"/>
      <c r="E46" s="170">
        <v>0</v>
      </c>
      <c r="F46" s="170">
        <v>0</v>
      </c>
      <c r="G46" s="169">
        <f>E46-F46</f>
        <v>0</v>
      </c>
      <c r="H46" s="180"/>
      <c r="I46" s="168">
        <v>0</v>
      </c>
      <c r="J46" s="168">
        <v>0</v>
      </c>
      <c r="K46" s="169">
        <f>I46-J46</f>
        <v>0</v>
      </c>
      <c r="L46" s="180"/>
      <c r="M46" s="168">
        <v>0</v>
      </c>
      <c r="N46" s="168">
        <v>0</v>
      </c>
      <c r="O46" s="175">
        <f>M46-N46</f>
        <v>0</v>
      </c>
      <c r="P46" s="180"/>
      <c r="Q46" s="168">
        <v>0</v>
      </c>
      <c r="R46" s="168">
        <v>0</v>
      </c>
      <c r="S46" s="169">
        <f>Q46-R46</f>
        <v>0</v>
      </c>
    </row>
    <row r="47" spans="1:19" ht="31.5" customHeight="1" x14ac:dyDescent="0.25">
      <c r="A47" s="564"/>
      <c r="B47" s="116" t="s">
        <v>269</v>
      </c>
      <c r="C47" s="125" t="s">
        <v>253</v>
      </c>
      <c r="D47" s="180"/>
      <c r="E47" s="170">
        <v>0</v>
      </c>
      <c r="F47" s="170">
        <v>0</v>
      </c>
      <c r="G47" s="169">
        <f t="shared" si="8"/>
        <v>0</v>
      </c>
      <c r="H47" s="180"/>
      <c r="I47" s="168">
        <v>0</v>
      </c>
      <c r="J47" s="168">
        <v>0</v>
      </c>
      <c r="K47" s="169">
        <f t="shared" ref="K47:K49" si="12">I47-J47</f>
        <v>0</v>
      </c>
      <c r="L47" s="180"/>
      <c r="M47" s="168">
        <v>0</v>
      </c>
      <c r="N47" s="168">
        <v>0</v>
      </c>
      <c r="O47" s="175">
        <f t="shared" ref="O47:O49" si="13">M47-N47</f>
        <v>0</v>
      </c>
      <c r="P47" s="180"/>
      <c r="Q47" s="168">
        <v>0</v>
      </c>
      <c r="R47" s="168">
        <v>0</v>
      </c>
      <c r="S47" s="169">
        <f t="shared" ref="S47:S49" si="14">Q47-R47</f>
        <v>0</v>
      </c>
    </row>
    <row r="48" spans="1:19" x14ac:dyDescent="0.25">
      <c r="A48" s="564"/>
      <c r="B48" s="116" t="s">
        <v>270</v>
      </c>
      <c r="C48" s="124" t="s">
        <v>223</v>
      </c>
      <c r="D48" s="180"/>
      <c r="E48" s="170">
        <v>0</v>
      </c>
      <c r="F48" s="170">
        <v>0</v>
      </c>
      <c r="G48" s="169">
        <f t="shared" si="8"/>
        <v>0</v>
      </c>
      <c r="H48" s="180"/>
      <c r="I48" s="168">
        <v>0</v>
      </c>
      <c r="J48" s="168">
        <v>0</v>
      </c>
      <c r="K48" s="169">
        <f t="shared" si="12"/>
        <v>0</v>
      </c>
      <c r="L48" s="180"/>
      <c r="M48" s="168">
        <v>0</v>
      </c>
      <c r="N48" s="168">
        <v>0</v>
      </c>
      <c r="O48" s="175">
        <f t="shared" si="13"/>
        <v>0</v>
      </c>
      <c r="P48" s="180"/>
      <c r="Q48" s="168">
        <v>0</v>
      </c>
      <c r="R48" s="168">
        <v>0</v>
      </c>
      <c r="S48" s="169">
        <f t="shared" si="14"/>
        <v>0</v>
      </c>
    </row>
    <row r="49" spans="1:19" ht="15" customHeight="1" thickBot="1" x14ac:dyDescent="0.3">
      <c r="A49" s="565"/>
      <c r="B49" s="117" t="s">
        <v>271</v>
      </c>
      <c r="C49" s="130" t="s">
        <v>226</v>
      </c>
      <c r="D49" s="182"/>
      <c r="E49" s="162">
        <v>0</v>
      </c>
      <c r="F49" s="162">
        <v>0</v>
      </c>
      <c r="G49" s="172">
        <f t="shared" si="8"/>
        <v>0</v>
      </c>
      <c r="H49" s="182"/>
      <c r="I49" s="162">
        <v>0</v>
      </c>
      <c r="J49" s="162">
        <v>0</v>
      </c>
      <c r="K49" s="163">
        <f t="shared" si="12"/>
        <v>0</v>
      </c>
      <c r="L49" s="182"/>
      <c r="M49" s="162">
        <v>0</v>
      </c>
      <c r="N49" s="162">
        <v>0</v>
      </c>
      <c r="O49" s="176">
        <f t="shared" si="13"/>
        <v>0</v>
      </c>
      <c r="P49" s="182"/>
      <c r="Q49" s="162">
        <v>0</v>
      </c>
      <c r="R49" s="162">
        <v>0</v>
      </c>
      <c r="S49" s="163">
        <f t="shared" si="14"/>
        <v>0</v>
      </c>
    </row>
    <row r="50" spans="1:19" s="86" customFormat="1" ht="27.95" customHeight="1" thickBot="1" x14ac:dyDescent="0.3">
      <c r="A50" s="551" t="s">
        <v>2</v>
      </c>
      <c r="B50" s="552"/>
      <c r="C50" s="553"/>
      <c r="D50" s="278">
        <f>COUNTIF(D16:D49,"TAK")</f>
        <v>0</v>
      </c>
      <c r="E50" s="275">
        <f t="shared" ref="E50:S50" si="15">SUM(E16:E49)</f>
        <v>0</v>
      </c>
      <c r="F50" s="276">
        <f t="shared" si="15"/>
        <v>0</v>
      </c>
      <c r="G50" s="277">
        <f t="shared" si="15"/>
        <v>0</v>
      </c>
      <c r="H50" s="279">
        <f>COUNTIF(H16:H49,"TAK")</f>
        <v>0</v>
      </c>
      <c r="I50" s="155">
        <f t="shared" si="15"/>
        <v>0</v>
      </c>
      <c r="J50" s="156">
        <f t="shared" si="15"/>
        <v>0</v>
      </c>
      <c r="K50" s="144">
        <f t="shared" si="15"/>
        <v>0</v>
      </c>
      <c r="L50" s="278">
        <f>COUNTIF(L16:L49,"TAK")</f>
        <v>0</v>
      </c>
      <c r="M50" s="259">
        <f t="shared" si="15"/>
        <v>0</v>
      </c>
      <c r="N50" s="260">
        <f t="shared" si="15"/>
        <v>0</v>
      </c>
      <c r="O50" s="147">
        <f t="shared" si="15"/>
        <v>0</v>
      </c>
      <c r="P50" s="279">
        <f>COUNTIF(P16:P49,"TAK")</f>
        <v>0</v>
      </c>
      <c r="Q50" s="155">
        <f t="shared" si="15"/>
        <v>0</v>
      </c>
      <c r="R50" s="156">
        <f t="shared" si="15"/>
        <v>0</v>
      </c>
      <c r="S50" s="144">
        <f t="shared" si="15"/>
        <v>0</v>
      </c>
    </row>
    <row r="51" spans="1:19" ht="27.95" customHeight="1" thickBot="1" x14ac:dyDescent="0.3">
      <c r="A51" s="531" t="s">
        <v>341</v>
      </c>
      <c r="B51" s="532"/>
      <c r="C51" s="533"/>
      <c r="D51" s="518">
        <f>D50/34</f>
        <v>0</v>
      </c>
      <c r="E51" s="519"/>
      <c r="F51" s="519"/>
      <c r="G51" s="520"/>
      <c r="H51" s="518">
        <f>H50/34</f>
        <v>0</v>
      </c>
      <c r="I51" s="519"/>
      <c r="J51" s="519"/>
      <c r="K51" s="520"/>
      <c r="L51" s="518">
        <f>L50/34</f>
        <v>0</v>
      </c>
      <c r="M51" s="519"/>
      <c r="N51" s="519"/>
      <c r="O51" s="520"/>
      <c r="P51" s="518">
        <f>P50/34</f>
        <v>0</v>
      </c>
      <c r="Q51" s="519"/>
      <c r="R51" s="519"/>
      <c r="S51" s="520"/>
    </row>
    <row r="52" spans="1:19" ht="15.75" thickBot="1" x14ac:dyDescent="0.3"/>
    <row r="53" spans="1:19" ht="45" customHeight="1" thickBot="1" x14ac:dyDescent="0.3">
      <c r="A53" s="561" t="s">
        <v>279</v>
      </c>
      <c r="B53" s="562"/>
      <c r="C53" s="562"/>
      <c r="D53" s="528"/>
      <c r="E53" s="527">
        <f>F50+J50+N50+R50</f>
        <v>0</v>
      </c>
      <c r="F53" s="528"/>
    </row>
    <row r="55" spans="1:19" ht="15.75" thickBot="1" x14ac:dyDescent="0.3"/>
    <row r="56" spans="1:19" ht="21.75" customHeight="1" thickBot="1" x14ac:dyDescent="0.3">
      <c r="A56" s="558" t="s">
        <v>288</v>
      </c>
      <c r="B56" s="559"/>
      <c r="C56" s="559"/>
      <c r="D56" s="559"/>
      <c r="E56" s="559"/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560"/>
    </row>
    <row r="57" spans="1:19" ht="15.75" thickBot="1" x14ac:dyDescent="0.3"/>
    <row r="58" spans="1:19" ht="25.5" customHeight="1" thickBot="1" x14ac:dyDescent="0.3">
      <c r="A58" s="512" t="s">
        <v>254</v>
      </c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513"/>
      <c r="R58" s="513"/>
      <c r="S58" s="514"/>
    </row>
    <row r="59" spans="1:19" ht="15.75" thickBot="1" x14ac:dyDescent="0.3">
      <c r="B59" s="111"/>
      <c r="C59" s="131"/>
      <c r="D59" s="131"/>
      <c r="E59" s="111"/>
    </row>
    <row r="60" spans="1:19" ht="66.75" customHeight="1" thickBot="1" x14ac:dyDescent="0.3">
      <c r="A60" s="540" t="s">
        <v>161</v>
      </c>
      <c r="B60" s="554" t="s">
        <v>162</v>
      </c>
      <c r="C60" s="556" t="s">
        <v>236</v>
      </c>
      <c r="D60" s="542" t="str">
        <f>'Dane podstawowe'!C19</f>
        <v>…............................................................................................................................................................</v>
      </c>
      <c r="E60" s="543"/>
      <c r="F60" s="543"/>
      <c r="G60" s="544"/>
      <c r="H60" s="545" t="str">
        <f>'Dane podstawowe'!C20</f>
        <v>…............................................................................................................................................................</v>
      </c>
      <c r="I60" s="546"/>
      <c r="J60" s="546"/>
      <c r="K60" s="547"/>
      <c r="L60" s="548" t="str">
        <f>'Dane podstawowe'!C21</f>
        <v>…............................................................................................................................................................</v>
      </c>
      <c r="M60" s="549"/>
      <c r="N60" s="549"/>
      <c r="O60" s="550"/>
      <c r="P60" s="545" t="str">
        <f>'Dane podstawowe'!C22</f>
        <v>…............................................................................................................................................................</v>
      </c>
      <c r="Q60" s="546"/>
      <c r="R60" s="546"/>
      <c r="S60" s="547"/>
    </row>
    <row r="61" spans="1:19" ht="84.75" thickBot="1" x14ac:dyDescent="0.3">
      <c r="A61" s="541"/>
      <c r="B61" s="555"/>
      <c r="C61" s="557"/>
      <c r="D61" s="190" t="s">
        <v>230</v>
      </c>
      <c r="E61" s="140" t="s">
        <v>229</v>
      </c>
      <c r="F61" s="139" t="s">
        <v>231</v>
      </c>
      <c r="G61" s="139" t="s">
        <v>232</v>
      </c>
      <c r="H61" s="191" t="s">
        <v>321</v>
      </c>
      <c r="I61" s="137" t="s">
        <v>229</v>
      </c>
      <c r="J61" s="29" t="s">
        <v>231</v>
      </c>
      <c r="K61" s="29" t="s">
        <v>232</v>
      </c>
      <c r="L61" s="190" t="s">
        <v>321</v>
      </c>
      <c r="M61" s="140" t="s">
        <v>229</v>
      </c>
      <c r="N61" s="139" t="s">
        <v>231</v>
      </c>
      <c r="O61" s="139" t="s">
        <v>232</v>
      </c>
      <c r="P61" s="191" t="s">
        <v>321</v>
      </c>
      <c r="Q61" s="137" t="s">
        <v>229</v>
      </c>
      <c r="R61" s="29" t="s">
        <v>231</v>
      </c>
      <c r="S61" s="29" t="s">
        <v>232</v>
      </c>
    </row>
    <row r="62" spans="1:19" x14ac:dyDescent="0.25">
      <c r="A62" s="572" t="s">
        <v>76</v>
      </c>
      <c r="B62" s="132" t="s">
        <v>264</v>
      </c>
      <c r="C62" s="258" t="s">
        <v>163</v>
      </c>
      <c r="D62" s="192"/>
      <c r="E62" s="193">
        <v>0</v>
      </c>
      <c r="F62" s="193">
        <v>0</v>
      </c>
      <c r="G62" s="194">
        <f>E62-F62</f>
        <v>0</v>
      </c>
      <c r="H62" s="183"/>
      <c r="I62" s="195">
        <v>0</v>
      </c>
      <c r="J62" s="195">
        <v>0</v>
      </c>
      <c r="K62" s="196">
        <f>I62-J62</f>
        <v>0</v>
      </c>
      <c r="L62" s="192"/>
      <c r="M62" s="193">
        <v>0</v>
      </c>
      <c r="N62" s="193">
        <v>0</v>
      </c>
      <c r="O62" s="194">
        <f>M62-N62</f>
        <v>0</v>
      </c>
      <c r="P62" s="183"/>
      <c r="Q62" s="195">
        <v>0</v>
      </c>
      <c r="R62" s="195">
        <v>0</v>
      </c>
      <c r="S62" s="196">
        <f>Q62-R62</f>
        <v>0</v>
      </c>
    </row>
    <row r="63" spans="1:19" x14ac:dyDescent="0.25">
      <c r="A63" s="573"/>
      <c r="B63" s="133" t="s">
        <v>265</v>
      </c>
      <c r="C63" s="184" t="s">
        <v>164</v>
      </c>
      <c r="D63" s="197"/>
      <c r="E63" s="198">
        <v>0</v>
      </c>
      <c r="F63" s="198">
        <v>0</v>
      </c>
      <c r="G63" s="199">
        <f>E63-F63</f>
        <v>0</v>
      </c>
      <c r="H63" s="200"/>
      <c r="I63" s="201">
        <v>0</v>
      </c>
      <c r="J63" s="201">
        <v>0</v>
      </c>
      <c r="K63" s="202">
        <f>I63-J63</f>
        <v>0</v>
      </c>
      <c r="L63" s="197"/>
      <c r="M63" s="198">
        <v>0</v>
      </c>
      <c r="N63" s="198">
        <v>0</v>
      </c>
      <c r="O63" s="199">
        <f>M63-N63</f>
        <v>0</v>
      </c>
      <c r="P63" s="200"/>
      <c r="Q63" s="201">
        <v>0</v>
      </c>
      <c r="R63" s="201">
        <v>0</v>
      </c>
      <c r="S63" s="202">
        <f>Q63-R63</f>
        <v>0</v>
      </c>
    </row>
    <row r="64" spans="1:19" x14ac:dyDescent="0.25">
      <c r="A64" s="573"/>
      <c r="B64" s="133" t="s">
        <v>266</v>
      </c>
      <c r="C64" s="184" t="s">
        <v>165</v>
      </c>
      <c r="D64" s="197"/>
      <c r="E64" s="198">
        <v>0</v>
      </c>
      <c r="F64" s="198">
        <v>0</v>
      </c>
      <c r="G64" s="199">
        <f t="shared" ref="G64:G89" si="16">E64-F64</f>
        <v>0</v>
      </c>
      <c r="H64" s="200"/>
      <c r="I64" s="201">
        <v>0</v>
      </c>
      <c r="J64" s="201">
        <v>0</v>
      </c>
      <c r="K64" s="202">
        <f t="shared" ref="K64:K89" si="17">I64-J64</f>
        <v>0</v>
      </c>
      <c r="L64" s="197"/>
      <c r="M64" s="198">
        <v>0</v>
      </c>
      <c r="N64" s="198">
        <v>0</v>
      </c>
      <c r="O64" s="199">
        <f t="shared" ref="O64:O89" si="18">M64-N64</f>
        <v>0</v>
      </c>
      <c r="P64" s="200"/>
      <c r="Q64" s="201">
        <v>0</v>
      </c>
      <c r="R64" s="201">
        <v>0</v>
      </c>
      <c r="S64" s="202">
        <f t="shared" ref="S64:S89" si="19">Q64-R64</f>
        <v>0</v>
      </c>
    </row>
    <row r="65" spans="1:19" x14ac:dyDescent="0.25">
      <c r="A65" s="573"/>
      <c r="B65" s="133" t="s">
        <v>267</v>
      </c>
      <c r="C65" s="184" t="s">
        <v>166</v>
      </c>
      <c r="D65" s="197"/>
      <c r="E65" s="198">
        <v>0</v>
      </c>
      <c r="F65" s="198">
        <v>0</v>
      </c>
      <c r="G65" s="199">
        <f t="shared" si="16"/>
        <v>0</v>
      </c>
      <c r="H65" s="200"/>
      <c r="I65" s="201">
        <v>0</v>
      </c>
      <c r="J65" s="201">
        <v>0</v>
      </c>
      <c r="K65" s="202">
        <f t="shared" si="17"/>
        <v>0</v>
      </c>
      <c r="L65" s="197"/>
      <c r="M65" s="198">
        <v>0</v>
      </c>
      <c r="N65" s="198">
        <v>0</v>
      </c>
      <c r="O65" s="199">
        <f t="shared" si="18"/>
        <v>0</v>
      </c>
      <c r="P65" s="200"/>
      <c r="Q65" s="201">
        <v>0</v>
      </c>
      <c r="R65" s="201">
        <v>0</v>
      </c>
      <c r="S65" s="202">
        <f t="shared" si="19"/>
        <v>0</v>
      </c>
    </row>
    <row r="66" spans="1:19" x14ac:dyDescent="0.25">
      <c r="A66" s="573"/>
      <c r="B66" s="133" t="s">
        <v>268</v>
      </c>
      <c r="C66" s="184" t="s">
        <v>167</v>
      </c>
      <c r="D66" s="197"/>
      <c r="E66" s="198">
        <v>0</v>
      </c>
      <c r="F66" s="198">
        <v>0</v>
      </c>
      <c r="G66" s="199">
        <f t="shared" si="16"/>
        <v>0</v>
      </c>
      <c r="H66" s="200"/>
      <c r="I66" s="201">
        <v>0</v>
      </c>
      <c r="J66" s="201">
        <v>0</v>
      </c>
      <c r="K66" s="202">
        <f t="shared" si="17"/>
        <v>0</v>
      </c>
      <c r="L66" s="197"/>
      <c r="M66" s="198">
        <v>0</v>
      </c>
      <c r="N66" s="198">
        <v>0</v>
      </c>
      <c r="O66" s="199">
        <f t="shared" si="18"/>
        <v>0</v>
      </c>
      <c r="P66" s="200"/>
      <c r="Q66" s="201">
        <v>0</v>
      </c>
      <c r="R66" s="201">
        <v>0</v>
      </c>
      <c r="S66" s="202">
        <f t="shared" si="19"/>
        <v>0</v>
      </c>
    </row>
    <row r="67" spans="1:19" x14ac:dyDescent="0.25">
      <c r="A67" s="573"/>
      <c r="B67" s="133" t="s">
        <v>269</v>
      </c>
      <c r="C67" s="184" t="s">
        <v>168</v>
      </c>
      <c r="D67" s="197"/>
      <c r="E67" s="198">
        <v>0</v>
      </c>
      <c r="F67" s="198">
        <v>0</v>
      </c>
      <c r="G67" s="199">
        <f t="shared" si="16"/>
        <v>0</v>
      </c>
      <c r="H67" s="200"/>
      <c r="I67" s="201">
        <v>0</v>
      </c>
      <c r="J67" s="201">
        <v>0</v>
      </c>
      <c r="K67" s="202">
        <f t="shared" si="17"/>
        <v>0</v>
      </c>
      <c r="L67" s="197"/>
      <c r="M67" s="198">
        <v>0</v>
      </c>
      <c r="N67" s="198">
        <v>0</v>
      </c>
      <c r="O67" s="199">
        <f t="shared" si="18"/>
        <v>0</v>
      </c>
      <c r="P67" s="200"/>
      <c r="Q67" s="201">
        <v>0</v>
      </c>
      <c r="R67" s="201">
        <v>0</v>
      </c>
      <c r="S67" s="202">
        <f t="shared" si="19"/>
        <v>0</v>
      </c>
    </row>
    <row r="68" spans="1:19" x14ac:dyDescent="0.25">
      <c r="A68" s="573"/>
      <c r="B68" s="133" t="s">
        <v>270</v>
      </c>
      <c r="C68" s="184" t="s">
        <v>169</v>
      </c>
      <c r="D68" s="197"/>
      <c r="E68" s="198">
        <v>0</v>
      </c>
      <c r="F68" s="198">
        <v>0</v>
      </c>
      <c r="G68" s="199">
        <f t="shared" si="16"/>
        <v>0</v>
      </c>
      <c r="H68" s="200"/>
      <c r="I68" s="201">
        <v>0</v>
      </c>
      <c r="J68" s="201">
        <v>0</v>
      </c>
      <c r="K68" s="202">
        <f t="shared" si="17"/>
        <v>0</v>
      </c>
      <c r="L68" s="197"/>
      <c r="M68" s="198">
        <v>0</v>
      </c>
      <c r="N68" s="198">
        <v>0</v>
      </c>
      <c r="O68" s="199">
        <f t="shared" si="18"/>
        <v>0</v>
      </c>
      <c r="P68" s="200"/>
      <c r="Q68" s="201">
        <v>0</v>
      </c>
      <c r="R68" s="201">
        <v>0</v>
      </c>
      <c r="S68" s="202">
        <f t="shared" si="19"/>
        <v>0</v>
      </c>
    </row>
    <row r="69" spans="1:19" x14ac:dyDescent="0.25">
      <c r="A69" s="573"/>
      <c r="B69" s="133" t="s">
        <v>271</v>
      </c>
      <c r="C69" s="184" t="s">
        <v>255</v>
      </c>
      <c r="D69" s="197"/>
      <c r="E69" s="198">
        <v>0</v>
      </c>
      <c r="F69" s="198">
        <v>0</v>
      </c>
      <c r="G69" s="199">
        <f t="shared" si="16"/>
        <v>0</v>
      </c>
      <c r="H69" s="200"/>
      <c r="I69" s="201">
        <v>0</v>
      </c>
      <c r="J69" s="201">
        <v>0</v>
      </c>
      <c r="K69" s="202">
        <f t="shared" si="17"/>
        <v>0</v>
      </c>
      <c r="L69" s="197"/>
      <c r="M69" s="198">
        <v>0</v>
      </c>
      <c r="N69" s="198">
        <v>0</v>
      </c>
      <c r="O69" s="199">
        <f t="shared" si="18"/>
        <v>0</v>
      </c>
      <c r="P69" s="200"/>
      <c r="Q69" s="201">
        <v>0</v>
      </c>
      <c r="R69" s="201">
        <v>0</v>
      </c>
      <c r="S69" s="202">
        <f t="shared" si="19"/>
        <v>0</v>
      </c>
    </row>
    <row r="70" spans="1:19" x14ac:dyDescent="0.25">
      <c r="A70" s="574"/>
      <c r="B70" s="134" t="s">
        <v>272</v>
      </c>
      <c r="C70" s="185" t="s">
        <v>171</v>
      </c>
      <c r="D70" s="197"/>
      <c r="E70" s="198">
        <v>0</v>
      </c>
      <c r="F70" s="198">
        <v>0</v>
      </c>
      <c r="G70" s="199">
        <f t="shared" si="16"/>
        <v>0</v>
      </c>
      <c r="H70" s="200"/>
      <c r="I70" s="201">
        <v>0</v>
      </c>
      <c r="J70" s="201">
        <v>0</v>
      </c>
      <c r="K70" s="202">
        <f t="shared" si="17"/>
        <v>0</v>
      </c>
      <c r="L70" s="197"/>
      <c r="M70" s="198">
        <v>0</v>
      </c>
      <c r="N70" s="198">
        <v>0</v>
      </c>
      <c r="O70" s="199">
        <f t="shared" si="18"/>
        <v>0</v>
      </c>
      <c r="P70" s="200"/>
      <c r="Q70" s="201">
        <v>0</v>
      </c>
      <c r="R70" s="201">
        <v>0</v>
      </c>
      <c r="S70" s="202">
        <f t="shared" si="19"/>
        <v>0</v>
      </c>
    </row>
    <row r="71" spans="1:19" ht="15.75" thickBot="1" x14ac:dyDescent="0.3">
      <c r="A71" s="575"/>
      <c r="B71" s="135" t="s">
        <v>273</v>
      </c>
      <c r="C71" s="186" t="s">
        <v>172</v>
      </c>
      <c r="D71" s="203"/>
      <c r="E71" s="208">
        <v>0</v>
      </c>
      <c r="F71" s="208">
        <v>0</v>
      </c>
      <c r="G71" s="204">
        <f t="shared" si="16"/>
        <v>0</v>
      </c>
      <c r="H71" s="205"/>
      <c r="I71" s="206">
        <v>0</v>
      </c>
      <c r="J71" s="206">
        <v>0</v>
      </c>
      <c r="K71" s="207">
        <f t="shared" si="17"/>
        <v>0</v>
      </c>
      <c r="L71" s="203"/>
      <c r="M71" s="208">
        <v>0</v>
      </c>
      <c r="N71" s="208">
        <v>0</v>
      </c>
      <c r="O71" s="209">
        <f t="shared" si="18"/>
        <v>0</v>
      </c>
      <c r="P71" s="205"/>
      <c r="Q71" s="206">
        <v>0</v>
      </c>
      <c r="R71" s="206">
        <v>0</v>
      </c>
      <c r="S71" s="207">
        <f t="shared" si="19"/>
        <v>0</v>
      </c>
    </row>
    <row r="72" spans="1:19" x14ac:dyDescent="0.25">
      <c r="A72" s="572" t="s">
        <v>105</v>
      </c>
      <c r="B72" s="115" t="s">
        <v>264</v>
      </c>
      <c r="C72" s="149" t="s">
        <v>173</v>
      </c>
      <c r="D72" s="183"/>
      <c r="E72" s="212">
        <v>0</v>
      </c>
      <c r="F72" s="212">
        <v>0</v>
      </c>
      <c r="G72" s="196">
        <f t="shared" si="16"/>
        <v>0</v>
      </c>
      <c r="H72" s="183"/>
      <c r="I72" s="212">
        <v>0</v>
      </c>
      <c r="J72" s="212">
        <v>0</v>
      </c>
      <c r="K72" s="196">
        <f t="shared" si="17"/>
        <v>0</v>
      </c>
      <c r="L72" s="183"/>
      <c r="M72" s="212">
        <v>0</v>
      </c>
      <c r="N72" s="212">
        <v>0</v>
      </c>
      <c r="O72" s="196">
        <f t="shared" si="18"/>
        <v>0</v>
      </c>
      <c r="P72" s="183"/>
      <c r="Q72" s="212">
        <v>0</v>
      </c>
      <c r="R72" s="212">
        <v>0</v>
      </c>
      <c r="S72" s="196">
        <f t="shared" si="19"/>
        <v>0</v>
      </c>
    </row>
    <row r="73" spans="1:19" x14ac:dyDescent="0.25">
      <c r="A73" s="573"/>
      <c r="B73" s="116" t="s">
        <v>265</v>
      </c>
      <c r="C73" s="150" t="s">
        <v>174</v>
      </c>
      <c r="D73" s="200"/>
      <c r="E73" s="201">
        <v>0</v>
      </c>
      <c r="F73" s="201">
        <v>0</v>
      </c>
      <c r="G73" s="202">
        <f t="shared" si="16"/>
        <v>0</v>
      </c>
      <c r="H73" s="200"/>
      <c r="I73" s="201">
        <v>0</v>
      </c>
      <c r="J73" s="201">
        <v>0</v>
      </c>
      <c r="K73" s="202">
        <f t="shared" si="17"/>
        <v>0</v>
      </c>
      <c r="L73" s="200"/>
      <c r="M73" s="201">
        <v>0</v>
      </c>
      <c r="N73" s="201">
        <v>0</v>
      </c>
      <c r="O73" s="202">
        <f t="shared" si="18"/>
        <v>0</v>
      </c>
      <c r="P73" s="200"/>
      <c r="Q73" s="201">
        <v>0</v>
      </c>
      <c r="R73" s="201">
        <v>0</v>
      </c>
      <c r="S73" s="202">
        <f t="shared" si="19"/>
        <v>0</v>
      </c>
    </row>
    <row r="74" spans="1:19" x14ac:dyDescent="0.25">
      <c r="A74" s="573"/>
      <c r="B74" s="116" t="s">
        <v>266</v>
      </c>
      <c r="C74" s="150" t="s">
        <v>175</v>
      </c>
      <c r="D74" s="200"/>
      <c r="E74" s="201">
        <v>0</v>
      </c>
      <c r="F74" s="201">
        <v>0</v>
      </c>
      <c r="G74" s="202">
        <f t="shared" si="16"/>
        <v>0</v>
      </c>
      <c r="H74" s="200"/>
      <c r="I74" s="201">
        <v>0</v>
      </c>
      <c r="J74" s="201">
        <v>0</v>
      </c>
      <c r="K74" s="202">
        <f t="shared" si="17"/>
        <v>0</v>
      </c>
      <c r="L74" s="200"/>
      <c r="M74" s="201">
        <v>0</v>
      </c>
      <c r="N74" s="201">
        <v>0</v>
      </c>
      <c r="O74" s="202">
        <f t="shared" si="18"/>
        <v>0</v>
      </c>
      <c r="P74" s="200"/>
      <c r="Q74" s="201">
        <v>0</v>
      </c>
      <c r="R74" s="201">
        <v>0</v>
      </c>
      <c r="S74" s="202">
        <f t="shared" si="19"/>
        <v>0</v>
      </c>
    </row>
    <row r="75" spans="1:19" x14ac:dyDescent="0.25">
      <c r="A75" s="573"/>
      <c r="B75" s="116" t="s">
        <v>267</v>
      </c>
      <c r="C75" s="150" t="s">
        <v>176</v>
      </c>
      <c r="D75" s="200"/>
      <c r="E75" s="201">
        <v>0</v>
      </c>
      <c r="F75" s="201">
        <v>0</v>
      </c>
      <c r="G75" s="202">
        <f t="shared" si="16"/>
        <v>0</v>
      </c>
      <c r="H75" s="200"/>
      <c r="I75" s="201">
        <v>0</v>
      </c>
      <c r="J75" s="201">
        <v>0</v>
      </c>
      <c r="K75" s="202">
        <f t="shared" si="17"/>
        <v>0</v>
      </c>
      <c r="L75" s="200"/>
      <c r="M75" s="201">
        <v>0</v>
      </c>
      <c r="N75" s="201">
        <v>0</v>
      </c>
      <c r="O75" s="202">
        <f t="shared" si="18"/>
        <v>0</v>
      </c>
      <c r="P75" s="200"/>
      <c r="Q75" s="201">
        <v>0</v>
      </c>
      <c r="R75" s="201">
        <v>0</v>
      </c>
      <c r="S75" s="202">
        <f t="shared" si="19"/>
        <v>0</v>
      </c>
    </row>
    <row r="76" spans="1:19" x14ac:dyDescent="0.25">
      <c r="A76" s="573"/>
      <c r="B76" s="116" t="s">
        <v>268</v>
      </c>
      <c r="C76" s="150" t="s">
        <v>170</v>
      </c>
      <c r="D76" s="200"/>
      <c r="E76" s="201">
        <v>0</v>
      </c>
      <c r="F76" s="201">
        <v>0</v>
      </c>
      <c r="G76" s="202">
        <f t="shared" si="16"/>
        <v>0</v>
      </c>
      <c r="H76" s="200"/>
      <c r="I76" s="201">
        <v>0</v>
      </c>
      <c r="J76" s="201">
        <v>0</v>
      </c>
      <c r="K76" s="202">
        <f t="shared" si="17"/>
        <v>0</v>
      </c>
      <c r="L76" s="200"/>
      <c r="M76" s="201">
        <v>0</v>
      </c>
      <c r="N76" s="201">
        <v>0</v>
      </c>
      <c r="O76" s="202">
        <f t="shared" si="18"/>
        <v>0</v>
      </c>
      <c r="P76" s="200"/>
      <c r="Q76" s="201">
        <v>0</v>
      </c>
      <c r="R76" s="201">
        <v>0</v>
      </c>
      <c r="S76" s="202">
        <f t="shared" si="19"/>
        <v>0</v>
      </c>
    </row>
    <row r="77" spans="1:19" x14ac:dyDescent="0.25">
      <c r="A77" s="573"/>
      <c r="B77" s="116" t="s">
        <v>269</v>
      </c>
      <c r="C77" s="150" t="s">
        <v>177</v>
      </c>
      <c r="D77" s="200"/>
      <c r="E77" s="201">
        <v>0</v>
      </c>
      <c r="F77" s="201">
        <v>0</v>
      </c>
      <c r="G77" s="202">
        <f t="shared" si="16"/>
        <v>0</v>
      </c>
      <c r="H77" s="200"/>
      <c r="I77" s="201">
        <v>0</v>
      </c>
      <c r="J77" s="201">
        <v>0</v>
      </c>
      <c r="K77" s="202">
        <f t="shared" si="17"/>
        <v>0</v>
      </c>
      <c r="L77" s="200"/>
      <c r="M77" s="201">
        <v>0</v>
      </c>
      <c r="N77" s="201">
        <v>0</v>
      </c>
      <c r="O77" s="202">
        <f t="shared" si="18"/>
        <v>0</v>
      </c>
      <c r="P77" s="200"/>
      <c r="Q77" s="201">
        <v>0</v>
      </c>
      <c r="R77" s="201">
        <v>0</v>
      </c>
      <c r="S77" s="202">
        <f t="shared" si="19"/>
        <v>0</v>
      </c>
    </row>
    <row r="78" spans="1:19" x14ac:dyDescent="0.25">
      <c r="A78" s="573"/>
      <c r="B78" s="116" t="s">
        <v>270</v>
      </c>
      <c r="C78" s="150" t="s">
        <v>178</v>
      </c>
      <c r="D78" s="200"/>
      <c r="E78" s="201">
        <v>0</v>
      </c>
      <c r="F78" s="201">
        <v>0</v>
      </c>
      <c r="G78" s="202">
        <f t="shared" si="16"/>
        <v>0</v>
      </c>
      <c r="H78" s="200"/>
      <c r="I78" s="201">
        <v>0</v>
      </c>
      <c r="J78" s="201">
        <v>0</v>
      </c>
      <c r="K78" s="202">
        <f t="shared" si="17"/>
        <v>0</v>
      </c>
      <c r="L78" s="200"/>
      <c r="M78" s="201">
        <v>0</v>
      </c>
      <c r="N78" s="201">
        <v>0</v>
      </c>
      <c r="O78" s="202">
        <f t="shared" si="18"/>
        <v>0</v>
      </c>
      <c r="P78" s="200"/>
      <c r="Q78" s="201">
        <v>0</v>
      </c>
      <c r="R78" s="201">
        <v>0</v>
      </c>
      <c r="S78" s="202">
        <f t="shared" si="19"/>
        <v>0</v>
      </c>
    </row>
    <row r="79" spans="1:19" ht="15.75" thickBot="1" x14ac:dyDescent="0.3">
      <c r="A79" s="575"/>
      <c r="B79" s="117" t="s">
        <v>271</v>
      </c>
      <c r="C79" s="152" t="s">
        <v>179</v>
      </c>
      <c r="D79" s="210"/>
      <c r="E79" s="206">
        <v>0</v>
      </c>
      <c r="F79" s="206">
        <v>0</v>
      </c>
      <c r="G79" s="207">
        <f t="shared" si="16"/>
        <v>0</v>
      </c>
      <c r="H79" s="210"/>
      <c r="I79" s="206">
        <v>0</v>
      </c>
      <c r="J79" s="206">
        <v>0</v>
      </c>
      <c r="K79" s="207">
        <f t="shared" si="17"/>
        <v>0</v>
      </c>
      <c r="L79" s="210"/>
      <c r="M79" s="206">
        <v>0</v>
      </c>
      <c r="N79" s="206">
        <v>0</v>
      </c>
      <c r="O79" s="207">
        <f t="shared" si="18"/>
        <v>0</v>
      </c>
      <c r="P79" s="210"/>
      <c r="Q79" s="206">
        <v>0</v>
      </c>
      <c r="R79" s="206">
        <v>0</v>
      </c>
      <c r="S79" s="207">
        <f t="shared" si="19"/>
        <v>0</v>
      </c>
    </row>
    <row r="80" spans="1:19" ht="30" x14ac:dyDescent="0.25">
      <c r="A80" s="569" t="s">
        <v>245</v>
      </c>
      <c r="B80" s="118" t="s">
        <v>264</v>
      </c>
      <c r="C80" s="153" t="s">
        <v>256</v>
      </c>
      <c r="D80" s="192"/>
      <c r="E80" s="265">
        <v>0</v>
      </c>
      <c r="F80" s="265">
        <v>0</v>
      </c>
      <c r="G80" s="194">
        <f t="shared" si="16"/>
        <v>0</v>
      </c>
      <c r="H80" s="183"/>
      <c r="I80" s="212">
        <v>0</v>
      </c>
      <c r="J80" s="212">
        <v>0</v>
      </c>
      <c r="K80" s="196">
        <f t="shared" si="17"/>
        <v>0</v>
      </c>
      <c r="L80" s="192"/>
      <c r="M80" s="265">
        <v>0</v>
      </c>
      <c r="N80" s="265">
        <v>0</v>
      </c>
      <c r="O80" s="194">
        <f t="shared" si="18"/>
        <v>0</v>
      </c>
      <c r="P80" s="183"/>
      <c r="Q80" s="212">
        <v>0</v>
      </c>
      <c r="R80" s="212">
        <v>0</v>
      </c>
      <c r="S80" s="196">
        <f t="shared" si="19"/>
        <v>0</v>
      </c>
    </row>
    <row r="81" spans="1:19" ht="30" x14ac:dyDescent="0.25">
      <c r="A81" s="570"/>
      <c r="B81" s="113" t="s">
        <v>265</v>
      </c>
      <c r="C81" s="154" t="s">
        <v>257</v>
      </c>
      <c r="D81" s="197"/>
      <c r="E81" s="198">
        <v>0</v>
      </c>
      <c r="F81" s="198">
        <v>0</v>
      </c>
      <c r="G81" s="199">
        <f t="shared" si="16"/>
        <v>0</v>
      </c>
      <c r="H81" s="200"/>
      <c r="I81" s="201">
        <v>0</v>
      </c>
      <c r="J81" s="201">
        <v>0</v>
      </c>
      <c r="K81" s="202">
        <f t="shared" si="17"/>
        <v>0</v>
      </c>
      <c r="L81" s="197"/>
      <c r="M81" s="198">
        <v>0</v>
      </c>
      <c r="N81" s="198">
        <v>0</v>
      </c>
      <c r="O81" s="199">
        <f t="shared" si="18"/>
        <v>0</v>
      </c>
      <c r="P81" s="200"/>
      <c r="Q81" s="201">
        <v>0</v>
      </c>
      <c r="R81" s="201">
        <v>0</v>
      </c>
      <c r="S81" s="202">
        <f t="shared" si="19"/>
        <v>0</v>
      </c>
    </row>
    <row r="82" spans="1:19" ht="30" x14ac:dyDescent="0.25">
      <c r="A82" s="570"/>
      <c r="B82" s="113" t="s">
        <v>266</v>
      </c>
      <c r="C82" s="154" t="s">
        <v>258</v>
      </c>
      <c r="D82" s="197"/>
      <c r="E82" s="198">
        <v>0</v>
      </c>
      <c r="F82" s="198">
        <v>0</v>
      </c>
      <c r="G82" s="199">
        <f t="shared" si="16"/>
        <v>0</v>
      </c>
      <c r="H82" s="200"/>
      <c r="I82" s="201">
        <v>0</v>
      </c>
      <c r="J82" s="201">
        <v>0</v>
      </c>
      <c r="K82" s="202">
        <f t="shared" si="17"/>
        <v>0</v>
      </c>
      <c r="L82" s="197"/>
      <c r="M82" s="198">
        <v>0</v>
      </c>
      <c r="N82" s="198">
        <v>0</v>
      </c>
      <c r="O82" s="199">
        <f t="shared" si="18"/>
        <v>0</v>
      </c>
      <c r="P82" s="200"/>
      <c r="Q82" s="201">
        <v>0</v>
      </c>
      <c r="R82" s="201">
        <v>0</v>
      </c>
      <c r="S82" s="202">
        <f t="shared" si="19"/>
        <v>0</v>
      </c>
    </row>
    <row r="83" spans="1:19" ht="30" x14ac:dyDescent="0.25">
      <c r="A83" s="570"/>
      <c r="B83" s="113" t="s">
        <v>267</v>
      </c>
      <c r="C83" s="154" t="s">
        <v>259</v>
      </c>
      <c r="D83" s="197"/>
      <c r="E83" s="198">
        <v>0</v>
      </c>
      <c r="F83" s="198">
        <v>0</v>
      </c>
      <c r="G83" s="199">
        <f t="shared" si="16"/>
        <v>0</v>
      </c>
      <c r="H83" s="200"/>
      <c r="I83" s="201">
        <v>0</v>
      </c>
      <c r="J83" s="201">
        <v>0</v>
      </c>
      <c r="K83" s="202">
        <f t="shared" si="17"/>
        <v>0</v>
      </c>
      <c r="L83" s="197"/>
      <c r="M83" s="198">
        <v>0</v>
      </c>
      <c r="N83" s="198">
        <v>0</v>
      </c>
      <c r="O83" s="199">
        <f t="shared" si="18"/>
        <v>0</v>
      </c>
      <c r="P83" s="200"/>
      <c r="Q83" s="201">
        <v>0</v>
      </c>
      <c r="R83" s="201">
        <v>0</v>
      </c>
      <c r="S83" s="202">
        <f t="shared" si="19"/>
        <v>0</v>
      </c>
    </row>
    <row r="84" spans="1:19" ht="30.75" thickBot="1" x14ac:dyDescent="0.3">
      <c r="A84" s="571"/>
      <c r="B84" s="136" t="s">
        <v>268</v>
      </c>
      <c r="C84" s="187" t="s">
        <v>260</v>
      </c>
      <c r="D84" s="211"/>
      <c r="E84" s="208">
        <v>0</v>
      </c>
      <c r="F84" s="208">
        <v>0</v>
      </c>
      <c r="G84" s="209">
        <f t="shared" si="16"/>
        <v>0</v>
      </c>
      <c r="H84" s="210"/>
      <c r="I84" s="206">
        <v>0</v>
      </c>
      <c r="J84" s="206">
        <v>0</v>
      </c>
      <c r="K84" s="207">
        <f t="shared" si="17"/>
        <v>0</v>
      </c>
      <c r="L84" s="211"/>
      <c r="M84" s="208">
        <v>0</v>
      </c>
      <c r="N84" s="208">
        <v>0</v>
      </c>
      <c r="O84" s="209">
        <f t="shared" si="18"/>
        <v>0</v>
      </c>
      <c r="P84" s="210"/>
      <c r="Q84" s="206">
        <v>0</v>
      </c>
      <c r="R84" s="206">
        <v>0</v>
      </c>
      <c r="S84" s="207">
        <f t="shared" si="19"/>
        <v>0</v>
      </c>
    </row>
    <row r="85" spans="1:19" x14ac:dyDescent="0.25">
      <c r="A85" s="569" t="s">
        <v>209</v>
      </c>
      <c r="B85" s="115" t="s">
        <v>264</v>
      </c>
      <c r="C85" s="188" t="s">
        <v>218</v>
      </c>
      <c r="D85" s="180"/>
      <c r="E85" s="212">
        <v>0</v>
      </c>
      <c r="F85" s="212">
        <v>0</v>
      </c>
      <c r="G85" s="213">
        <f t="shared" si="16"/>
        <v>0</v>
      </c>
      <c r="H85" s="180"/>
      <c r="I85" s="212">
        <v>0</v>
      </c>
      <c r="J85" s="212">
        <v>0</v>
      </c>
      <c r="K85" s="196">
        <f t="shared" si="17"/>
        <v>0</v>
      </c>
      <c r="L85" s="180"/>
      <c r="M85" s="212">
        <v>0</v>
      </c>
      <c r="N85" s="212">
        <v>0</v>
      </c>
      <c r="O85" s="196">
        <f t="shared" si="18"/>
        <v>0</v>
      </c>
      <c r="P85" s="180"/>
      <c r="Q85" s="212">
        <v>0</v>
      </c>
      <c r="R85" s="212">
        <v>0</v>
      </c>
      <c r="S85" s="196">
        <f t="shared" si="19"/>
        <v>0</v>
      </c>
    </row>
    <row r="86" spans="1:19" ht="45" x14ac:dyDescent="0.25">
      <c r="A86" s="570"/>
      <c r="B86" s="116" t="s">
        <v>265</v>
      </c>
      <c r="C86" s="151" t="s">
        <v>261</v>
      </c>
      <c r="D86" s="200"/>
      <c r="E86" s="201">
        <v>0</v>
      </c>
      <c r="F86" s="201">
        <v>0</v>
      </c>
      <c r="G86" s="202">
        <f t="shared" si="16"/>
        <v>0</v>
      </c>
      <c r="H86" s="200"/>
      <c r="I86" s="201">
        <v>0</v>
      </c>
      <c r="J86" s="201">
        <v>0</v>
      </c>
      <c r="K86" s="202">
        <f t="shared" si="17"/>
        <v>0</v>
      </c>
      <c r="L86" s="200"/>
      <c r="M86" s="201">
        <v>0</v>
      </c>
      <c r="N86" s="201">
        <v>0</v>
      </c>
      <c r="O86" s="202">
        <f t="shared" si="18"/>
        <v>0</v>
      </c>
      <c r="P86" s="200"/>
      <c r="Q86" s="201">
        <v>0</v>
      </c>
      <c r="R86" s="201">
        <v>0</v>
      </c>
      <c r="S86" s="202">
        <f t="shared" si="19"/>
        <v>0</v>
      </c>
    </row>
    <row r="87" spans="1:19" x14ac:dyDescent="0.25">
      <c r="A87" s="570"/>
      <c r="B87" s="116" t="s">
        <v>266</v>
      </c>
      <c r="C87" s="151" t="s">
        <v>262</v>
      </c>
      <c r="D87" s="200"/>
      <c r="E87" s="201">
        <v>0</v>
      </c>
      <c r="F87" s="201">
        <v>0</v>
      </c>
      <c r="G87" s="202">
        <f t="shared" si="16"/>
        <v>0</v>
      </c>
      <c r="H87" s="200"/>
      <c r="I87" s="201">
        <v>0</v>
      </c>
      <c r="J87" s="201">
        <v>0</v>
      </c>
      <c r="K87" s="202">
        <f t="shared" si="17"/>
        <v>0</v>
      </c>
      <c r="L87" s="200"/>
      <c r="M87" s="201">
        <v>0</v>
      </c>
      <c r="N87" s="201">
        <v>0</v>
      </c>
      <c r="O87" s="202">
        <f t="shared" si="18"/>
        <v>0</v>
      </c>
      <c r="P87" s="200"/>
      <c r="Q87" s="201">
        <v>0</v>
      </c>
      <c r="R87" s="201">
        <v>0</v>
      </c>
      <c r="S87" s="202">
        <f t="shared" si="19"/>
        <v>0</v>
      </c>
    </row>
    <row r="88" spans="1:19" ht="45" x14ac:dyDescent="0.25">
      <c r="A88" s="570"/>
      <c r="B88" s="116" t="s">
        <v>267</v>
      </c>
      <c r="C88" s="151" t="s">
        <v>263</v>
      </c>
      <c r="D88" s="200"/>
      <c r="E88" s="201">
        <v>0</v>
      </c>
      <c r="F88" s="201">
        <v>0</v>
      </c>
      <c r="G88" s="202">
        <f t="shared" si="16"/>
        <v>0</v>
      </c>
      <c r="H88" s="200"/>
      <c r="I88" s="201">
        <v>0</v>
      </c>
      <c r="J88" s="201">
        <v>0</v>
      </c>
      <c r="K88" s="202">
        <f t="shared" si="17"/>
        <v>0</v>
      </c>
      <c r="L88" s="200"/>
      <c r="M88" s="201">
        <v>0</v>
      </c>
      <c r="N88" s="201">
        <v>0</v>
      </c>
      <c r="O88" s="202">
        <f t="shared" si="18"/>
        <v>0</v>
      </c>
      <c r="P88" s="200"/>
      <c r="Q88" s="201">
        <v>0</v>
      </c>
      <c r="R88" s="201">
        <v>0</v>
      </c>
      <c r="S88" s="202">
        <f t="shared" si="19"/>
        <v>0</v>
      </c>
    </row>
    <row r="89" spans="1:19" ht="15.75" thickBot="1" x14ac:dyDescent="0.3">
      <c r="A89" s="571"/>
      <c r="B89" s="117" t="s">
        <v>268</v>
      </c>
      <c r="C89" s="189" t="s">
        <v>226</v>
      </c>
      <c r="D89" s="210"/>
      <c r="E89" s="206">
        <v>0</v>
      </c>
      <c r="F89" s="206">
        <v>0</v>
      </c>
      <c r="G89" s="214">
        <f t="shared" si="16"/>
        <v>0</v>
      </c>
      <c r="H89" s="210"/>
      <c r="I89" s="206">
        <v>0</v>
      </c>
      <c r="J89" s="206">
        <v>0</v>
      </c>
      <c r="K89" s="207">
        <f t="shared" si="17"/>
        <v>0</v>
      </c>
      <c r="L89" s="210"/>
      <c r="M89" s="206">
        <v>0</v>
      </c>
      <c r="N89" s="206">
        <v>0</v>
      </c>
      <c r="O89" s="207">
        <f t="shared" si="18"/>
        <v>0</v>
      </c>
      <c r="P89" s="210"/>
      <c r="Q89" s="206">
        <v>0</v>
      </c>
      <c r="R89" s="206">
        <v>0</v>
      </c>
      <c r="S89" s="207">
        <f t="shared" si="19"/>
        <v>0</v>
      </c>
    </row>
    <row r="90" spans="1:19" ht="27.95" customHeight="1" thickBot="1" x14ac:dyDescent="0.3">
      <c r="A90" s="551" t="s">
        <v>2</v>
      </c>
      <c r="B90" s="552"/>
      <c r="C90" s="553"/>
      <c r="D90" s="280">
        <f>COUNTIF(D62:D89,"TAK")</f>
        <v>0</v>
      </c>
      <c r="E90" s="145">
        <f t="shared" ref="E90:S90" si="20">SUM(E62:E89)</f>
        <v>0</v>
      </c>
      <c r="F90" s="146">
        <f t="shared" si="20"/>
        <v>0</v>
      </c>
      <c r="G90" s="147">
        <f t="shared" si="20"/>
        <v>0</v>
      </c>
      <c r="H90" s="279">
        <f>COUNTIF(H62:H89,"TAK")</f>
        <v>0</v>
      </c>
      <c r="I90" s="142">
        <f t="shared" si="20"/>
        <v>0</v>
      </c>
      <c r="J90" s="143">
        <f t="shared" si="20"/>
        <v>0</v>
      </c>
      <c r="K90" s="144">
        <f t="shared" si="20"/>
        <v>0</v>
      </c>
      <c r="L90" s="278">
        <f>COUNTIF(L62:L89,"TAK")</f>
        <v>0</v>
      </c>
      <c r="M90" s="145">
        <f t="shared" si="20"/>
        <v>0</v>
      </c>
      <c r="N90" s="146">
        <f t="shared" si="20"/>
        <v>0</v>
      </c>
      <c r="O90" s="147">
        <f t="shared" si="20"/>
        <v>0</v>
      </c>
      <c r="P90" s="279">
        <f>COUNTIF(P62:P89,"TAK")</f>
        <v>0</v>
      </c>
      <c r="Q90" s="155">
        <f t="shared" si="20"/>
        <v>0</v>
      </c>
      <c r="R90" s="156">
        <f t="shared" si="20"/>
        <v>0</v>
      </c>
      <c r="S90" s="157">
        <f t="shared" si="20"/>
        <v>0</v>
      </c>
    </row>
    <row r="91" spans="1:19" ht="27.95" customHeight="1" thickBot="1" x14ac:dyDescent="0.3">
      <c r="A91" s="531" t="s">
        <v>341</v>
      </c>
      <c r="B91" s="532"/>
      <c r="C91" s="533"/>
      <c r="D91" s="518">
        <f>D90/28</f>
        <v>0</v>
      </c>
      <c r="E91" s="519"/>
      <c r="F91" s="519"/>
      <c r="G91" s="520"/>
      <c r="H91" s="518">
        <f>H90/28</f>
        <v>0</v>
      </c>
      <c r="I91" s="519"/>
      <c r="J91" s="519"/>
      <c r="K91" s="520"/>
      <c r="L91" s="518">
        <f>L90/28</f>
        <v>0</v>
      </c>
      <c r="M91" s="519"/>
      <c r="N91" s="519"/>
      <c r="O91" s="520"/>
      <c r="P91" s="518">
        <f>P90/28</f>
        <v>0</v>
      </c>
      <c r="Q91" s="519"/>
      <c r="R91" s="519"/>
      <c r="S91" s="520"/>
    </row>
    <row r="92" spans="1:19" ht="15.75" thickBot="1" x14ac:dyDescent="0.3"/>
    <row r="93" spans="1:19" ht="45" customHeight="1" thickBot="1" x14ac:dyDescent="0.3">
      <c r="A93" s="576" t="s">
        <v>280</v>
      </c>
      <c r="B93" s="577"/>
      <c r="C93" s="577"/>
      <c r="D93" s="578"/>
      <c r="E93" s="527">
        <f>F90+J90+N90+R90</f>
        <v>0</v>
      </c>
      <c r="F93" s="528"/>
    </row>
  </sheetData>
  <sheetProtection algorithmName="SHA-512" hashValue="P9X7u1ak/L+Fe+Bv7kGfMv7/OFTnstdjO29Uk5MyBxDQmaDZRpPtbM5gcylB7DRcwuvY0CgcYqDGyG6tOQtQMA==" saltValue="wGAclvqjrEGdlr9PVbprDw==" spinCount="100000" sheet="1" objects="1" scenarios="1"/>
  <protectedRanges>
    <protectedRange sqref="H16:J49 L16:N49 P16:R49 D62:F89 H62:J89 L62:N89 P62:R89 D16:F49" name="Rozstęp1"/>
  </protectedRanges>
  <mergeCells count="43">
    <mergeCell ref="E93:F93"/>
    <mergeCell ref="A16:A27"/>
    <mergeCell ref="A28:A36"/>
    <mergeCell ref="A37:A41"/>
    <mergeCell ref="A42:A49"/>
    <mergeCell ref="A80:A84"/>
    <mergeCell ref="A85:A89"/>
    <mergeCell ref="A62:A71"/>
    <mergeCell ref="A72:A79"/>
    <mergeCell ref="A93:D93"/>
    <mergeCell ref="E53:F53"/>
    <mergeCell ref="A90:C90"/>
    <mergeCell ref="A91:C91"/>
    <mergeCell ref="D91:G91"/>
    <mergeCell ref="A8:S8"/>
    <mergeCell ref="A60:A61"/>
    <mergeCell ref="B60:B61"/>
    <mergeCell ref="C60:C61"/>
    <mergeCell ref="A10:S10"/>
    <mergeCell ref="A56:S56"/>
    <mergeCell ref="A12:S12"/>
    <mergeCell ref="P14:S14"/>
    <mergeCell ref="A53:D53"/>
    <mergeCell ref="D60:G60"/>
    <mergeCell ref="H60:K60"/>
    <mergeCell ref="P60:S60"/>
    <mergeCell ref="C14:C15"/>
    <mergeCell ref="B14:B15"/>
    <mergeCell ref="H91:K91"/>
    <mergeCell ref="L91:O91"/>
    <mergeCell ref="P91:S91"/>
    <mergeCell ref="A14:A15"/>
    <mergeCell ref="A58:S58"/>
    <mergeCell ref="D14:G14"/>
    <mergeCell ref="H14:K14"/>
    <mergeCell ref="L14:O14"/>
    <mergeCell ref="A50:C50"/>
    <mergeCell ref="A51:C51"/>
    <mergeCell ref="D51:G51"/>
    <mergeCell ref="H51:K51"/>
    <mergeCell ref="L51:O51"/>
    <mergeCell ref="P51:S51"/>
    <mergeCell ref="L60:O60"/>
  </mergeCells>
  <phoneticPr fontId="26" type="noConversion"/>
  <dataValidations count="3">
    <dataValidation type="list" allowBlank="1" showInputMessage="1" showErrorMessage="1" sqref="P62:P89 H16:H49 L16:L49 P16:P49 D62:D89 H62:H89 L62:L89 D16:D49" xr:uid="{00000000-0002-0000-0500-000000000000}">
      <formula1>"TAK, NIE"</formula1>
    </dataValidation>
    <dataValidation type="custom" showInputMessage="1" showErrorMessage="1" errorTitle="Błąd ze względu na poniższe info" error="Wykazanie szacunkowej wartości środków możliwe po deklaracji &quot;TAK&quot;." sqref="I16:I49 Q16:Q49 M16:M49 Q62:Q89 E16:E49 E62:E89 I62:I89 M62:M89" xr:uid="{00000000-0002-0000-0500-000001000000}">
      <formula1>OR(AND(D16="TAK"))</formula1>
    </dataValidation>
    <dataValidation type="custom" showInputMessage="1" showErrorMessage="1" errorTitle="Błąd ze względu na poniższe info" error="Wykazanie szacunkowej wartości środków możliwe po deklaracji &quot;TAK&quot;." sqref="J16:J49 R16:R49 N16:N49 R62:R89 F62:F89 J62:J89 F16:F49 N62:N89" xr:uid="{00000000-0002-0000-0500-000002000000}">
      <formula1>OR(AND(D16="TAK"))</formula1>
    </dataValidation>
  </dataValidations>
  <pageMargins left="0.7" right="0.7" top="0.75" bottom="0.75" header="0.3" footer="0.3"/>
  <pageSetup paperSize="8" scale="6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11"/>
  <sheetViews>
    <sheetView view="pageBreakPreview" zoomScaleNormal="100" zoomScaleSheetLayoutView="100" workbookViewId="0"/>
  </sheetViews>
  <sheetFormatPr defaultRowHeight="15" x14ac:dyDescent="0.25"/>
  <sheetData>
    <row r="1" spans="1:19" ht="76.5" customHeight="1" x14ac:dyDescent="0.25"/>
    <row r="2" spans="1:19" ht="15.75" thickBot="1" x14ac:dyDescent="0.3"/>
    <row r="3" spans="1:19" ht="21.75" thickBot="1" x14ac:dyDescent="0.4">
      <c r="A3" s="407" t="s">
        <v>571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9"/>
      <c r="P3" s="389"/>
      <c r="Q3" s="389"/>
      <c r="R3" s="389"/>
      <c r="S3" s="389"/>
    </row>
    <row r="5" spans="1:19" ht="15.75" thickBot="1" x14ac:dyDescent="0.3"/>
    <row r="6" spans="1:19" ht="21.75" thickBot="1" x14ac:dyDescent="0.4">
      <c r="A6" s="579" t="s">
        <v>278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3">
        <f>'Dekl. stand.- poz.podst.'!D88</f>
        <v>0</v>
      </c>
      <c r="O6" s="584"/>
    </row>
    <row r="7" spans="1:19" ht="15.75" thickBot="1" x14ac:dyDescent="0.3"/>
    <row r="8" spans="1:19" ht="21.75" thickBot="1" x14ac:dyDescent="0.4">
      <c r="A8" s="579" t="s">
        <v>279</v>
      </c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3">
        <f>'Dekl.stand.-poz.śr. i zaawans.'!E53</f>
        <v>0</v>
      </c>
      <c r="O8" s="584"/>
    </row>
    <row r="9" spans="1:19" ht="15.75" thickBot="1" x14ac:dyDescent="0.3"/>
    <row r="10" spans="1:19" ht="19.5" customHeight="1" thickBot="1" x14ac:dyDescent="0.4">
      <c r="A10" s="581" t="s">
        <v>280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3">
        <f>'Dekl.stand.-poz.śr. i zaawans.'!E93</f>
        <v>0</v>
      </c>
      <c r="O10" s="584"/>
    </row>
    <row r="11" spans="1:19" ht="77.25" customHeight="1" x14ac:dyDescent="0.25"/>
  </sheetData>
  <sheetProtection algorithmName="SHA-512" hashValue="cTmFnwS+rbz0Y+EYqd0Z8Krr6WzOzpE04f9Fawrj/ICCCKxXlQEkQSmJeE01WZm+gsUkxNRyl/6DRvDrhiYTYw==" saltValue="OsfEpB285ykrOjT/fSmrQQ==" spinCount="100000" sheet="1" objects="1" scenarios="1"/>
  <mergeCells count="7">
    <mergeCell ref="A3:O3"/>
    <mergeCell ref="A6:M6"/>
    <mergeCell ref="A8:M8"/>
    <mergeCell ref="A10:M10"/>
    <mergeCell ref="N6:O6"/>
    <mergeCell ref="N8:O8"/>
    <mergeCell ref="N10:O10"/>
  </mergeCells>
  <pageMargins left="0.7" right="0.7" top="0.75" bottom="0.75" header="0.3" footer="0.3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2</vt:i4>
      </vt:variant>
    </vt:vector>
  </HeadingPairs>
  <TitlesOfParts>
    <vt:vector size="9" baseType="lpstr">
      <vt:lpstr>Dane podstawowe</vt:lpstr>
      <vt:lpstr>Obszar architektoniczny</vt:lpstr>
      <vt:lpstr>Obszar techniczny</vt:lpstr>
      <vt:lpstr>Wym. poziom średni</vt:lpstr>
      <vt:lpstr>Dekl. stand.- poz.podst.</vt:lpstr>
      <vt:lpstr>Dekl.stand.-poz.śr. i zaawans.</vt:lpstr>
      <vt:lpstr>Zbiorczy budżet</vt:lpstr>
      <vt:lpstr>'Obszar architektoniczny'!Obszar_wydruku</vt:lpstr>
      <vt:lpstr>'Zbiorczy budżet'!Obszar_wydruku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Dominik Dobrowolski</cp:lastModifiedBy>
  <cp:lastPrinted>2021-05-20T07:50:19Z</cp:lastPrinted>
  <dcterms:created xsi:type="dcterms:W3CDTF">2015-06-05T18:19:34Z</dcterms:created>
  <dcterms:modified xsi:type="dcterms:W3CDTF">2021-07-01T11:46:57Z</dcterms:modified>
</cp:coreProperties>
</file>