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305" windowHeight="10920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/>
  <c r="N36"/>
  <c r="M36"/>
  <c r="L36"/>
  <c r="K36"/>
  <c r="I36"/>
  <c r="O36" s="1"/>
  <c r="F31"/>
  <c r="N30"/>
  <c r="N29"/>
  <c r="N28"/>
  <c r="O28" s="1"/>
  <c r="P28" s="1"/>
  <c r="O27"/>
  <c r="P27" s="1"/>
  <c r="N27"/>
  <c r="N26"/>
  <c r="N25"/>
  <c r="N24"/>
  <c r="N23"/>
  <c r="O23" s="1"/>
  <c r="P23" s="1"/>
  <c r="N22"/>
  <c r="N21"/>
  <c r="O20"/>
  <c r="P20" s="1"/>
  <c r="N20"/>
  <c r="N19"/>
  <c r="O19" s="1"/>
  <c r="P19" s="1"/>
  <c r="N18"/>
  <c r="N17"/>
  <c r="N16"/>
  <c r="O16" s="1"/>
  <c r="P16" s="1"/>
  <c r="N15"/>
  <c r="O15" s="1"/>
  <c r="P15" s="1"/>
  <c r="N14"/>
  <c r="N13"/>
  <c r="O12"/>
  <c r="P12" s="1"/>
  <c r="N12"/>
  <c r="N11"/>
  <c r="O11" s="1"/>
  <c r="P11" s="1"/>
  <c r="N10"/>
  <c r="N9"/>
  <c r="N8"/>
  <c r="O8" s="1"/>
  <c r="P8" s="1"/>
  <c r="N7"/>
  <c r="O7" s="1"/>
  <c r="P7" s="1"/>
  <c r="N6"/>
  <c r="J36" l="1"/>
  <c r="P36" s="1"/>
  <c r="P18"/>
  <c r="N31"/>
  <c r="O10"/>
  <c r="P10" s="1"/>
  <c r="O18"/>
  <c r="P6"/>
  <c r="O24"/>
  <c r="P24" s="1"/>
  <c r="O26"/>
  <c r="P26" s="1"/>
  <c r="P30"/>
  <c r="O6"/>
  <c r="O14"/>
  <c r="P14" s="1"/>
  <c r="O22"/>
  <c r="P22" s="1"/>
  <c r="O30"/>
  <c r="P29"/>
  <c r="O5"/>
  <c r="O9"/>
  <c r="P9" s="1"/>
  <c r="O13"/>
  <c r="P13" s="1"/>
  <c r="O17"/>
  <c r="P17" s="1"/>
  <c r="O21"/>
  <c r="P21" s="1"/>
  <c r="O25"/>
  <c r="P25" s="1"/>
  <c r="O29"/>
  <c r="P5"/>
  <c r="P31" l="1"/>
  <c r="O31"/>
</calcChain>
</file>

<file path=xl/sharedStrings.xml><?xml version="1.0" encoding="utf-8"?>
<sst xmlns="http://schemas.openxmlformats.org/spreadsheetml/2006/main" count="118" uniqueCount="63">
  <si>
    <t>DO UZUPEŁNIENIA</t>
  </si>
  <si>
    <t>KOMÓRKI ZAWIERAJĄCE OPRACOWANE FORMUŁY  - OBLICZAJĄ SIĘ SAME</t>
  </si>
  <si>
    <t>OKRES DOSTAW OD  01.07.2019 DO 31.12.2019</t>
  </si>
  <si>
    <t>Lp.</t>
  </si>
  <si>
    <t>nr PPE</t>
  </si>
  <si>
    <t>Obecna taryfa</t>
  </si>
  <si>
    <t>Proponowana moc umowna</t>
  </si>
  <si>
    <t xml:space="preserve">Szacunkowe zużycie energii elektrycznej
w danym okresie trwania umowy [kWh] </t>
  </si>
  <si>
    <t>Okresy rozliczeniowe dla poszczególnych punktów poboru energii</t>
  </si>
  <si>
    <t>Cena jednostkowa za sprzedaż energii netto  (zł/kWh)</t>
  </si>
  <si>
    <t>Cena netto za sprzedaż energii dla pkt. Poboru energii (zł)</t>
  </si>
  <si>
    <t>VAT 23% (zł)</t>
  </si>
  <si>
    <t>Cena brutto za sprzedaż energii dla pkt.poboru energii (zł )</t>
  </si>
  <si>
    <t xml:space="preserve">RAZEM </t>
  </si>
  <si>
    <t xml:space="preserve">Strefa I </t>
  </si>
  <si>
    <t xml:space="preserve">Strefa II </t>
  </si>
  <si>
    <t xml:space="preserve">Strefa III </t>
  </si>
  <si>
    <t>480548107008185977.</t>
  </si>
  <si>
    <t xml:space="preserve">C11  </t>
  </si>
  <si>
    <t>2 m-ce</t>
  </si>
  <si>
    <t>480548107008092011.</t>
  </si>
  <si>
    <t>480548107007466662.</t>
  </si>
  <si>
    <t>480548107008091708.</t>
  </si>
  <si>
    <t>480548107008091910.</t>
  </si>
  <si>
    <t>480548107007465854.</t>
  </si>
  <si>
    <t>480548107007466864.</t>
  </si>
  <si>
    <t>480548101006995738.</t>
  </si>
  <si>
    <t>480548107008184462.</t>
  </si>
  <si>
    <t>480548107008185775.</t>
  </si>
  <si>
    <t>480548106001313752.</t>
  </si>
  <si>
    <t>480548107008184159.</t>
  </si>
  <si>
    <t>480548107000681312.</t>
  </si>
  <si>
    <t>480548107007466763.</t>
  </si>
  <si>
    <t>480548101007304219.</t>
  </si>
  <si>
    <t>480548101006995839.</t>
  </si>
  <si>
    <t>480548107008367348.</t>
  </si>
  <si>
    <t>480548107007465955.</t>
  </si>
  <si>
    <t>480548207000082067.</t>
  </si>
  <si>
    <t xml:space="preserve">B23  </t>
  </si>
  <si>
    <t>1 m-c</t>
  </si>
  <si>
    <t>480548207000096417.</t>
  </si>
  <si>
    <t>480548207000098235.</t>
  </si>
  <si>
    <t>480548207000003255.</t>
  </si>
  <si>
    <t xml:space="preserve">C21  </t>
  </si>
  <si>
    <t>480548207000092070.</t>
  </si>
  <si>
    <t>480548207000092171.</t>
  </si>
  <si>
    <t>480548207000094191.</t>
  </si>
  <si>
    <t>480548201000047441.</t>
  </si>
  <si>
    <t>SUMA:</t>
  </si>
  <si>
    <t xml:space="preserve">PODSUMOWANIE OFERTY </t>
  </si>
  <si>
    <t xml:space="preserve">Cena za zamówienie w okresie </t>
  </si>
  <si>
    <t>DYSTRYBUCJA ENERGII</t>
  </si>
  <si>
    <t xml:space="preserve">SPRZEDAŻ ENERGII </t>
  </si>
  <si>
    <t>RAZEM</t>
  </si>
  <si>
    <t>Planowane zużycie [kWh]</t>
  </si>
  <si>
    <t>netto [zł]</t>
  </si>
  <si>
    <t>VAT (23%)</t>
  </si>
  <si>
    <t xml:space="preserve">brutto [zł] </t>
  </si>
  <si>
    <t xml:space="preserve">brutto  [zł] </t>
  </si>
  <si>
    <t>01.07.2019-31.12.2019</t>
  </si>
  <si>
    <t>-</t>
  </si>
  <si>
    <t>data</t>
  </si>
  <si>
    <t xml:space="preserve">podpis / podpisy 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</si>
</sst>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FBE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5A2E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2" fontId="4" fillId="0" borderId="0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4" fontId="3" fillId="5" borderId="7" xfId="0" applyNumberFormat="1" applyFont="1" applyFill="1" applyBorder="1" applyAlignment="1" applyProtection="1">
      <alignment horizontal="center" vertical="center" textRotation="90" wrapText="1"/>
    </xf>
    <xf numFmtId="4" fontId="3" fillId="5" borderId="1" xfId="0" applyNumberFormat="1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left"/>
    </xf>
    <xf numFmtId="1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3" fillId="6" borderId="4" xfId="0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" fontId="3" fillId="7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Protection="1"/>
    <xf numFmtId="0" fontId="6" fillId="0" borderId="11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3" fillId="0" borderId="17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right" vertical="center"/>
    </xf>
    <xf numFmtId="1" fontId="3" fillId="0" borderId="1" xfId="0" applyNumberFormat="1" applyFont="1" applyFill="1" applyBorder="1" applyProtection="1"/>
    <xf numFmtId="0" fontId="3" fillId="8" borderId="1" xfId="0" applyFont="1" applyFill="1" applyBorder="1" applyAlignment="1" applyProtection="1">
      <alignment horizontal="right"/>
    </xf>
    <xf numFmtId="1" fontId="6" fillId="0" borderId="8" xfId="0" applyNumberFormat="1" applyFont="1" applyBorder="1" applyAlignment="1" applyProtection="1">
      <alignment horizontal="right" vertical="center"/>
    </xf>
    <xf numFmtId="1" fontId="6" fillId="0" borderId="9" xfId="0" applyNumberFormat="1" applyFont="1" applyBorder="1" applyAlignment="1" applyProtection="1">
      <alignment horizontal="right" vertical="center"/>
    </xf>
    <xf numFmtId="1" fontId="6" fillId="0" borderId="10" xfId="0" applyNumberFormat="1" applyFont="1" applyBorder="1" applyAlignment="1" applyProtection="1">
      <alignment horizontal="right" vertical="center"/>
    </xf>
    <xf numFmtId="0" fontId="3" fillId="6" borderId="4" xfId="0" applyFont="1" applyFill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right" vertical="center"/>
    </xf>
    <xf numFmtId="1" fontId="6" fillId="0" borderId="12" xfId="0" applyNumberFormat="1" applyFont="1" applyBorder="1" applyAlignment="1" applyProtection="1">
      <alignment horizontal="right" vertical="center"/>
    </xf>
    <xf numFmtId="1" fontId="6" fillId="0" borderId="13" xfId="0" applyNumberFormat="1" applyFont="1" applyBorder="1" applyAlignment="1" applyProtection="1">
      <alignment horizontal="right" vertical="center"/>
    </xf>
    <xf numFmtId="0" fontId="3" fillId="0" borderId="7" xfId="0" applyFont="1" applyFill="1" applyBorder="1" applyProtection="1"/>
    <xf numFmtId="0" fontId="3" fillId="8" borderId="7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left"/>
    </xf>
    <xf numFmtId="0" fontId="3" fillId="0" borderId="19" xfId="0" applyFont="1" applyFill="1" applyBorder="1" applyProtection="1"/>
    <xf numFmtId="0" fontId="3" fillId="8" borderId="20" xfId="0" applyFont="1" applyFill="1" applyBorder="1" applyAlignment="1" applyProtection="1">
      <alignment horizontal="right"/>
    </xf>
    <xf numFmtId="0" fontId="3" fillId="6" borderId="21" xfId="0" applyFont="1" applyFill="1" applyBorder="1" applyAlignment="1" applyProtection="1">
      <alignment horizontal="right" vertical="center"/>
    </xf>
    <xf numFmtId="1" fontId="6" fillId="0" borderId="14" xfId="0" applyNumberFormat="1" applyFont="1" applyBorder="1" applyAlignment="1" applyProtection="1">
      <alignment horizontal="right" vertical="center"/>
    </xf>
    <xf numFmtId="1" fontId="6" fillId="0" borderId="15" xfId="0" applyNumberFormat="1" applyFont="1" applyBorder="1" applyAlignment="1" applyProtection="1">
      <alignment horizontal="right" vertical="center"/>
    </xf>
    <xf numFmtId="1" fontId="6" fillId="0" borderId="16" xfId="0" applyNumberFormat="1" applyFont="1" applyBorder="1" applyAlignment="1" applyProtection="1">
      <alignment horizontal="right" vertical="center"/>
    </xf>
    <xf numFmtId="4" fontId="3" fillId="7" borderId="7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" fontId="6" fillId="9" borderId="9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vertical="center" wrapText="1"/>
    </xf>
    <xf numFmtId="2" fontId="9" fillId="7" borderId="1" xfId="0" applyNumberFormat="1" applyFont="1" applyFill="1" applyBorder="1" applyAlignment="1" applyProtection="1">
      <alignment horizontal="right"/>
    </xf>
    <xf numFmtId="2" fontId="6" fillId="7" borderId="1" xfId="0" applyNumberFormat="1" applyFont="1" applyFill="1" applyBorder="1" applyAlignment="1" applyProtection="1">
      <alignment horizontal="right"/>
    </xf>
    <xf numFmtId="2" fontId="6" fillId="7" borderId="3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11" fillId="7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34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Protection="1"/>
    <xf numFmtId="2" fontId="9" fillId="10" borderId="1" xfId="0" applyNumberFormat="1" applyFont="1" applyFill="1" applyBorder="1" applyAlignment="1" applyProtection="1">
      <alignment horizontal="right"/>
    </xf>
    <xf numFmtId="4" fontId="6" fillId="11" borderId="32" xfId="0" applyNumberFormat="1" applyFont="1" applyFill="1" applyBorder="1" applyProtection="1"/>
    <xf numFmtId="4" fontId="6" fillId="11" borderId="1" xfId="0" applyNumberFormat="1" applyFont="1" applyFill="1" applyBorder="1" applyProtection="1"/>
    <xf numFmtId="4" fontId="6" fillId="11" borderId="33" xfId="0" applyNumberFormat="1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11" fillId="7" borderId="35" xfId="0" applyFont="1" applyFill="1" applyBorder="1" applyAlignment="1" applyProtection="1">
      <alignment horizontal="center" vertical="center"/>
    </xf>
    <xf numFmtId="0" fontId="11" fillId="7" borderId="36" xfId="0" applyFont="1" applyFill="1" applyBorder="1" applyAlignment="1" applyProtection="1">
      <alignment horizontal="center" vertical="center"/>
    </xf>
    <xf numFmtId="0" fontId="11" fillId="7" borderId="3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4" fontId="3" fillId="5" borderId="1" xfId="0" applyNumberFormat="1" applyFont="1" applyFill="1" applyBorder="1" applyAlignment="1" applyProtection="1">
      <alignment horizontal="center" textRotation="90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textRotation="90"/>
    </xf>
    <xf numFmtId="0" fontId="3" fillId="5" borderId="1" xfId="0" applyFont="1" applyFill="1" applyBorder="1" applyAlignment="1" applyProtection="1">
      <alignment horizontal="center" textRotation="90" wrapText="1"/>
    </xf>
    <xf numFmtId="0" fontId="3" fillId="5" borderId="1" xfId="0" applyNumberFormat="1" applyFont="1" applyFill="1" applyBorder="1" applyAlignment="1" applyProtection="1">
      <alignment horizontal="center" wrapText="1"/>
    </xf>
    <xf numFmtId="2" fontId="5" fillId="5" borderId="1" xfId="0" applyNumberFormat="1" applyFont="1" applyFill="1" applyBorder="1" applyAlignment="1" applyProtection="1">
      <alignment horizontal="center"/>
    </xf>
    <xf numFmtId="2" fontId="5" fillId="5" borderId="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2" fontId="3" fillId="3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/>
    <xf numFmtId="0" fontId="3" fillId="0" borderId="2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5A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6"/>
  <sheetViews>
    <sheetView tabSelected="1" view="pageLayout" topLeftCell="A25" zoomScaleNormal="100" workbookViewId="0">
      <selection activeCell="N39" sqref="N39"/>
    </sheetView>
  </sheetViews>
  <sheetFormatPr defaultColWidth="7.28515625" defaultRowHeight="12.75"/>
  <cols>
    <col min="1" max="1" width="1" style="1" customWidth="1"/>
    <col min="2" max="2" width="3.28515625" style="57" customWidth="1"/>
    <col min="3" max="3" width="15.7109375" style="1" customWidth="1"/>
    <col min="4" max="4" width="4.28515625" style="1" customWidth="1"/>
    <col min="5" max="5" width="5" style="57" customWidth="1"/>
    <col min="6" max="6" width="7.140625" style="57" customWidth="1"/>
    <col min="7" max="7" width="6.5703125" style="57" customWidth="1"/>
    <col min="8" max="8" width="10.42578125" style="57" customWidth="1"/>
    <col min="9" max="9" width="8.85546875" style="57" customWidth="1"/>
    <col min="10" max="10" width="11" style="58" customWidth="1"/>
    <col min="11" max="11" width="10" style="1" bestFit="1" customWidth="1"/>
    <col min="12" max="12" width="8.85546875" style="1" customWidth="1"/>
    <col min="13" max="13" width="9.5703125" style="1" customWidth="1"/>
    <col min="14" max="14" width="10.5703125" style="1" customWidth="1"/>
    <col min="15" max="15" width="9.42578125" style="1" customWidth="1"/>
    <col min="16" max="16" width="9.85546875" style="1" customWidth="1"/>
    <col min="17" max="16384" width="7.28515625" style="1"/>
  </cols>
  <sheetData>
    <row r="1" spans="1:26" ht="15">
      <c r="B1" s="114" t="s">
        <v>0</v>
      </c>
      <c r="C1" s="114"/>
      <c r="D1" s="115"/>
      <c r="E1" s="116"/>
      <c r="F1" s="116"/>
      <c r="G1" s="117" t="s">
        <v>1</v>
      </c>
      <c r="H1" s="118"/>
      <c r="I1" s="118"/>
      <c r="J1" s="118"/>
      <c r="K1" s="118"/>
      <c r="L1" s="119"/>
      <c r="M1" s="120"/>
      <c r="N1" s="121"/>
      <c r="O1" s="122"/>
      <c r="P1" s="122"/>
      <c r="Q1" s="2"/>
    </row>
    <row r="2" spans="1:26" ht="17.25" customHeight="1">
      <c r="B2" s="112" t="s">
        <v>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3"/>
      <c r="O2" s="112"/>
      <c r="P2" s="112"/>
    </row>
    <row r="3" spans="1:26" s="4" customFormat="1" ht="37.5" customHeight="1">
      <c r="A3" s="3"/>
      <c r="B3" s="108" t="s">
        <v>3</v>
      </c>
      <c r="C3" s="109" t="s">
        <v>4</v>
      </c>
      <c r="D3" s="110" t="s">
        <v>5</v>
      </c>
      <c r="E3" s="110" t="s">
        <v>6</v>
      </c>
      <c r="F3" s="111" t="s">
        <v>7</v>
      </c>
      <c r="G3" s="111"/>
      <c r="H3" s="111"/>
      <c r="I3" s="111"/>
      <c r="J3" s="103" t="s">
        <v>8</v>
      </c>
      <c r="K3" s="102" t="s">
        <v>9</v>
      </c>
      <c r="L3" s="102"/>
      <c r="M3" s="102"/>
      <c r="N3" s="103" t="s">
        <v>10</v>
      </c>
      <c r="O3" s="103" t="s">
        <v>11</v>
      </c>
      <c r="P3" s="103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8.75" customHeight="1">
      <c r="B4" s="108"/>
      <c r="C4" s="109"/>
      <c r="D4" s="110"/>
      <c r="E4" s="110"/>
      <c r="F4" s="5" t="s">
        <v>13</v>
      </c>
      <c r="G4" s="5" t="s">
        <v>14</v>
      </c>
      <c r="H4" s="5" t="s">
        <v>15</v>
      </c>
      <c r="I4" s="5" t="s">
        <v>16</v>
      </c>
      <c r="J4" s="103"/>
      <c r="K4" s="6" t="s">
        <v>14</v>
      </c>
      <c r="L4" s="6" t="s">
        <v>15</v>
      </c>
      <c r="M4" s="6" t="s">
        <v>16</v>
      </c>
      <c r="N4" s="103"/>
      <c r="O4" s="103"/>
      <c r="P4" s="103"/>
    </row>
    <row r="5" spans="1:26">
      <c r="B5" s="7">
        <v>1</v>
      </c>
      <c r="C5" s="8" t="s">
        <v>17</v>
      </c>
      <c r="D5" s="9" t="s">
        <v>18</v>
      </c>
      <c r="E5" s="10">
        <v>30</v>
      </c>
      <c r="F5" s="11">
        <v>3322</v>
      </c>
      <c r="G5" s="11">
        <v>3322</v>
      </c>
      <c r="H5" s="12"/>
      <c r="I5" s="13"/>
      <c r="J5" s="14" t="s">
        <v>19</v>
      </c>
      <c r="K5" s="15">
        <v>0</v>
      </c>
      <c r="L5" s="16"/>
      <c r="M5" s="16"/>
      <c r="N5" s="17">
        <f>(G5*K5)</f>
        <v>0</v>
      </c>
      <c r="O5" s="17">
        <f>0.23*N5</f>
        <v>0</v>
      </c>
      <c r="P5" s="17">
        <f>N5+O5</f>
        <v>0</v>
      </c>
    </row>
    <row r="6" spans="1:26">
      <c r="B6" s="7">
        <v>2</v>
      </c>
      <c r="C6" s="18" t="s">
        <v>20</v>
      </c>
      <c r="D6" s="9" t="s">
        <v>18</v>
      </c>
      <c r="E6" s="10">
        <v>1</v>
      </c>
      <c r="F6" s="19">
        <v>1</v>
      </c>
      <c r="G6" s="19">
        <v>1</v>
      </c>
      <c r="H6" s="20"/>
      <c r="I6" s="21"/>
      <c r="J6" s="14" t="s">
        <v>19</v>
      </c>
      <c r="K6" s="15">
        <v>0</v>
      </c>
      <c r="L6" s="16"/>
      <c r="M6" s="16"/>
      <c r="N6" s="17">
        <f t="shared" ref="N6:N22" si="0">(G6*K6)</f>
        <v>0</v>
      </c>
      <c r="O6" s="17">
        <f t="shared" ref="O6:O25" si="1">0.23*N6</f>
        <v>0</v>
      </c>
      <c r="P6" s="17">
        <f t="shared" ref="P6:P30" si="2">N6+O6</f>
        <v>0</v>
      </c>
    </row>
    <row r="7" spans="1:26">
      <c r="B7" s="7">
        <v>3</v>
      </c>
      <c r="C7" s="18" t="s">
        <v>21</v>
      </c>
      <c r="D7" s="9" t="s">
        <v>18</v>
      </c>
      <c r="E7" s="10">
        <v>1</v>
      </c>
      <c r="F7" s="11">
        <v>450</v>
      </c>
      <c r="G7" s="11">
        <v>450</v>
      </c>
      <c r="H7" s="12"/>
      <c r="I7" s="13"/>
      <c r="J7" s="14" t="s">
        <v>19</v>
      </c>
      <c r="K7" s="15">
        <v>0</v>
      </c>
      <c r="L7" s="16"/>
      <c r="M7" s="16"/>
      <c r="N7" s="17">
        <f t="shared" si="0"/>
        <v>0</v>
      </c>
      <c r="O7" s="17">
        <f t="shared" si="1"/>
        <v>0</v>
      </c>
      <c r="P7" s="17">
        <f t="shared" si="2"/>
        <v>0</v>
      </c>
    </row>
    <row r="8" spans="1:26">
      <c r="B8" s="7">
        <v>4</v>
      </c>
      <c r="C8" s="18" t="s">
        <v>22</v>
      </c>
      <c r="D8" s="9" t="s">
        <v>18</v>
      </c>
      <c r="E8" s="10">
        <v>1</v>
      </c>
      <c r="F8" s="19">
        <v>605</v>
      </c>
      <c r="G8" s="19">
        <v>605</v>
      </c>
      <c r="H8" s="20"/>
      <c r="I8" s="21"/>
      <c r="J8" s="14" t="s">
        <v>19</v>
      </c>
      <c r="K8" s="15">
        <v>0</v>
      </c>
      <c r="L8" s="16"/>
      <c r="M8" s="16"/>
      <c r="N8" s="17">
        <f t="shared" si="0"/>
        <v>0</v>
      </c>
      <c r="O8" s="17">
        <f t="shared" si="1"/>
        <v>0</v>
      </c>
      <c r="P8" s="17">
        <f t="shared" si="2"/>
        <v>0</v>
      </c>
    </row>
    <row r="9" spans="1:26">
      <c r="B9" s="7">
        <v>5</v>
      </c>
      <c r="C9" s="18" t="s">
        <v>23</v>
      </c>
      <c r="D9" s="9" t="s">
        <v>18</v>
      </c>
      <c r="E9" s="10">
        <v>18</v>
      </c>
      <c r="F9" s="11">
        <v>2994</v>
      </c>
      <c r="G9" s="11">
        <v>2994</v>
      </c>
      <c r="H9" s="12"/>
      <c r="I9" s="13"/>
      <c r="J9" s="14" t="s">
        <v>19</v>
      </c>
      <c r="K9" s="15">
        <v>0</v>
      </c>
      <c r="L9" s="16"/>
      <c r="M9" s="16"/>
      <c r="N9" s="17">
        <f t="shared" si="0"/>
        <v>0</v>
      </c>
      <c r="O9" s="17">
        <f t="shared" si="1"/>
        <v>0</v>
      </c>
      <c r="P9" s="17">
        <f t="shared" si="2"/>
        <v>0</v>
      </c>
    </row>
    <row r="10" spans="1:26">
      <c r="B10" s="7">
        <v>6</v>
      </c>
      <c r="C10" s="18" t="s">
        <v>24</v>
      </c>
      <c r="D10" s="9" t="s">
        <v>18</v>
      </c>
      <c r="E10" s="10">
        <v>6</v>
      </c>
      <c r="F10" s="19">
        <v>428</v>
      </c>
      <c r="G10" s="19">
        <v>428</v>
      </c>
      <c r="H10" s="20"/>
      <c r="I10" s="21"/>
      <c r="J10" s="14" t="s">
        <v>19</v>
      </c>
      <c r="K10" s="15">
        <v>0</v>
      </c>
      <c r="L10" s="16"/>
      <c r="M10" s="16"/>
      <c r="N10" s="17">
        <f t="shared" si="0"/>
        <v>0</v>
      </c>
      <c r="O10" s="17">
        <f t="shared" si="1"/>
        <v>0</v>
      </c>
      <c r="P10" s="17">
        <f t="shared" si="2"/>
        <v>0</v>
      </c>
    </row>
    <row r="11" spans="1:26">
      <c r="B11" s="7">
        <v>7</v>
      </c>
      <c r="C11" s="18" t="s">
        <v>25</v>
      </c>
      <c r="D11" s="22" t="s">
        <v>18</v>
      </c>
      <c r="E11" s="23">
        <v>14</v>
      </c>
      <c r="F11" s="11">
        <v>2179</v>
      </c>
      <c r="G11" s="11">
        <v>2179</v>
      </c>
      <c r="H11" s="12"/>
      <c r="I11" s="13"/>
      <c r="J11" s="14" t="s">
        <v>19</v>
      </c>
      <c r="K11" s="15">
        <v>0</v>
      </c>
      <c r="L11" s="16"/>
      <c r="M11" s="16"/>
      <c r="N11" s="17">
        <f t="shared" si="0"/>
        <v>0</v>
      </c>
      <c r="O11" s="17">
        <f t="shared" si="1"/>
        <v>0</v>
      </c>
      <c r="P11" s="17">
        <f t="shared" si="2"/>
        <v>0</v>
      </c>
    </row>
    <row r="12" spans="1:26">
      <c r="B12" s="7">
        <v>8</v>
      </c>
      <c r="C12" s="18" t="s">
        <v>26</v>
      </c>
      <c r="D12" s="9" t="s">
        <v>18</v>
      </c>
      <c r="E12" s="10">
        <v>5</v>
      </c>
      <c r="F12" s="24">
        <v>1244</v>
      </c>
      <c r="G12" s="24">
        <v>1244</v>
      </c>
      <c r="H12" s="25"/>
      <c r="I12" s="26"/>
      <c r="J12" s="14" t="s">
        <v>19</v>
      </c>
      <c r="K12" s="15">
        <v>0</v>
      </c>
      <c r="L12" s="16"/>
      <c r="M12" s="16"/>
      <c r="N12" s="17">
        <f t="shared" si="0"/>
        <v>0</v>
      </c>
      <c r="O12" s="17">
        <f t="shared" si="1"/>
        <v>0</v>
      </c>
      <c r="P12" s="17">
        <f t="shared" si="2"/>
        <v>0</v>
      </c>
      <c r="U12" s="27"/>
      <c r="V12" s="27"/>
      <c r="W12" s="27"/>
      <c r="X12" s="27"/>
      <c r="Y12" s="27"/>
      <c r="Z12" s="27"/>
    </row>
    <row r="13" spans="1:26">
      <c r="B13" s="7">
        <v>9</v>
      </c>
      <c r="C13" s="18" t="s">
        <v>27</v>
      </c>
      <c r="D13" s="9" t="s">
        <v>18</v>
      </c>
      <c r="E13" s="10">
        <v>6</v>
      </c>
      <c r="F13" s="19">
        <v>1137</v>
      </c>
      <c r="G13" s="19">
        <v>1137</v>
      </c>
      <c r="H13" s="20"/>
      <c r="I13" s="21"/>
      <c r="J13" s="14" t="s">
        <v>19</v>
      </c>
      <c r="K13" s="15">
        <v>0</v>
      </c>
      <c r="L13" s="16"/>
      <c r="M13" s="16"/>
      <c r="N13" s="17">
        <f t="shared" si="0"/>
        <v>0</v>
      </c>
      <c r="O13" s="17">
        <f t="shared" si="1"/>
        <v>0</v>
      </c>
      <c r="P13" s="17">
        <f t="shared" si="2"/>
        <v>0</v>
      </c>
      <c r="U13" s="27"/>
      <c r="V13" s="28"/>
      <c r="W13" s="28"/>
      <c r="X13" s="28"/>
      <c r="Y13" s="28"/>
      <c r="Z13" s="28"/>
    </row>
    <row r="14" spans="1:26">
      <c r="B14" s="7">
        <v>10</v>
      </c>
      <c r="C14" s="18" t="s">
        <v>28</v>
      </c>
      <c r="D14" s="9" t="s">
        <v>18</v>
      </c>
      <c r="E14" s="10">
        <v>30</v>
      </c>
      <c r="F14" s="11">
        <v>2625</v>
      </c>
      <c r="G14" s="11">
        <v>2625</v>
      </c>
      <c r="H14" s="12"/>
      <c r="I14" s="13"/>
      <c r="J14" s="14" t="s">
        <v>19</v>
      </c>
      <c r="K14" s="15">
        <v>0</v>
      </c>
      <c r="L14" s="16"/>
      <c r="M14" s="16"/>
      <c r="N14" s="17">
        <f t="shared" si="0"/>
        <v>0</v>
      </c>
      <c r="O14" s="17">
        <f t="shared" si="1"/>
        <v>0</v>
      </c>
      <c r="P14" s="17">
        <f t="shared" si="2"/>
        <v>0</v>
      </c>
      <c r="U14" s="27"/>
      <c r="V14" s="28"/>
      <c r="W14" s="28"/>
      <c r="X14" s="28"/>
      <c r="Y14" s="28"/>
      <c r="Z14" s="28"/>
    </row>
    <row r="15" spans="1:26">
      <c r="B15" s="7">
        <v>11</v>
      </c>
      <c r="C15" s="18" t="s">
        <v>29</v>
      </c>
      <c r="D15" s="9" t="s">
        <v>18</v>
      </c>
      <c r="E15" s="29">
        <v>7</v>
      </c>
      <c r="F15" s="19">
        <v>232</v>
      </c>
      <c r="G15" s="19">
        <v>232</v>
      </c>
      <c r="H15" s="20"/>
      <c r="I15" s="21"/>
      <c r="J15" s="14" t="s">
        <v>19</v>
      </c>
      <c r="K15" s="15">
        <v>0</v>
      </c>
      <c r="L15" s="16"/>
      <c r="M15" s="16"/>
      <c r="N15" s="17">
        <f t="shared" si="0"/>
        <v>0</v>
      </c>
      <c r="O15" s="17">
        <f t="shared" si="1"/>
        <v>0</v>
      </c>
      <c r="P15" s="17">
        <f t="shared" si="2"/>
        <v>0</v>
      </c>
      <c r="U15" s="27"/>
      <c r="V15" s="28"/>
      <c r="W15" s="30"/>
      <c r="X15" s="31"/>
      <c r="Y15" s="31"/>
      <c r="Z15" s="28"/>
    </row>
    <row r="16" spans="1:26">
      <c r="B16" s="7">
        <v>12</v>
      </c>
      <c r="C16" s="18" t="s">
        <v>30</v>
      </c>
      <c r="D16" s="9" t="s">
        <v>18</v>
      </c>
      <c r="E16" s="32">
        <v>4</v>
      </c>
      <c r="F16" s="11">
        <v>1069</v>
      </c>
      <c r="G16" s="11">
        <v>1069</v>
      </c>
      <c r="H16" s="12"/>
      <c r="I16" s="13"/>
      <c r="J16" s="14" t="s">
        <v>19</v>
      </c>
      <c r="K16" s="15">
        <v>0</v>
      </c>
      <c r="L16" s="16"/>
      <c r="M16" s="16"/>
      <c r="N16" s="17">
        <f t="shared" si="0"/>
        <v>0</v>
      </c>
      <c r="O16" s="17">
        <f t="shared" si="1"/>
        <v>0</v>
      </c>
      <c r="P16" s="17">
        <f t="shared" si="2"/>
        <v>0</v>
      </c>
      <c r="U16" s="27"/>
      <c r="V16" s="28"/>
      <c r="W16" s="30"/>
      <c r="X16" s="31"/>
      <c r="Y16" s="31"/>
      <c r="Z16" s="28"/>
    </row>
    <row r="17" spans="2:26">
      <c r="B17" s="7">
        <v>13</v>
      </c>
      <c r="C17" s="33" t="s">
        <v>31</v>
      </c>
      <c r="D17" s="9" t="s">
        <v>18</v>
      </c>
      <c r="E17" s="10">
        <v>35</v>
      </c>
      <c r="F17" s="19">
        <v>8232</v>
      </c>
      <c r="G17" s="19">
        <v>8232</v>
      </c>
      <c r="H17" s="20"/>
      <c r="I17" s="21"/>
      <c r="J17" s="14" t="s">
        <v>19</v>
      </c>
      <c r="K17" s="15">
        <v>0</v>
      </c>
      <c r="L17" s="16"/>
      <c r="M17" s="16"/>
      <c r="N17" s="17">
        <f t="shared" si="0"/>
        <v>0</v>
      </c>
      <c r="O17" s="17">
        <f t="shared" si="1"/>
        <v>0</v>
      </c>
      <c r="P17" s="17">
        <f t="shared" si="2"/>
        <v>0</v>
      </c>
      <c r="U17" s="27"/>
      <c r="V17" s="28"/>
      <c r="W17" s="30"/>
      <c r="X17" s="31"/>
      <c r="Y17" s="31"/>
      <c r="Z17" s="28"/>
    </row>
    <row r="18" spans="2:26">
      <c r="B18" s="7">
        <v>14</v>
      </c>
      <c r="C18" s="18" t="s">
        <v>32</v>
      </c>
      <c r="D18" s="9" t="s">
        <v>18</v>
      </c>
      <c r="E18" s="10">
        <v>1</v>
      </c>
      <c r="F18" s="11">
        <v>156</v>
      </c>
      <c r="G18" s="11">
        <v>156</v>
      </c>
      <c r="H18" s="12"/>
      <c r="I18" s="13"/>
      <c r="J18" s="14" t="s">
        <v>19</v>
      </c>
      <c r="K18" s="15">
        <v>0</v>
      </c>
      <c r="L18" s="16"/>
      <c r="M18" s="16"/>
      <c r="N18" s="17">
        <f t="shared" si="0"/>
        <v>0</v>
      </c>
      <c r="O18" s="17">
        <f t="shared" si="1"/>
        <v>0</v>
      </c>
      <c r="P18" s="17">
        <f t="shared" si="2"/>
        <v>0</v>
      </c>
      <c r="U18" s="27"/>
      <c r="V18" s="28"/>
      <c r="W18" s="30"/>
      <c r="X18" s="30"/>
      <c r="Y18" s="30"/>
      <c r="Z18" s="28"/>
    </row>
    <row r="19" spans="2:26">
      <c r="B19" s="7">
        <v>15</v>
      </c>
      <c r="C19" s="33" t="s">
        <v>33</v>
      </c>
      <c r="D19" s="9" t="s">
        <v>18</v>
      </c>
      <c r="E19" s="10">
        <v>9</v>
      </c>
      <c r="F19" s="11">
        <v>1273</v>
      </c>
      <c r="G19" s="11">
        <v>1273</v>
      </c>
      <c r="H19" s="12"/>
      <c r="I19" s="13"/>
      <c r="J19" s="14" t="s">
        <v>19</v>
      </c>
      <c r="K19" s="15">
        <v>0</v>
      </c>
      <c r="L19" s="16"/>
      <c r="M19" s="16"/>
      <c r="N19" s="17">
        <f t="shared" si="0"/>
        <v>0</v>
      </c>
      <c r="O19" s="17">
        <f t="shared" si="1"/>
        <v>0</v>
      </c>
      <c r="P19" s="17">
        <f t="shared" si="2"/>
        <v>0</v>
      </c>
      <c r="U19" s="27"/>
      <c r="V19" s="28"/>
      <c r="W19" s="30"/>
      <c r="X19" s="30"/>
      <c r="Y19" s="30"/>
      <c r="Z19" s="28"/>
    </row>
    <row r="20" spans="2:26">
      <c r="B20" s="7">
        <v>16</v>
      </c>
      <c r="C20" s="18" t="s">
        <v>34</v>
      </c>
      <c r="D20" s="9" t="s">
        <v>18</v>
      </c>
      <c r="E20" s="10">
        <v>5</v>
      </c>
      <c r="F20" s="19">
        <v>482</v>
      </c>
      <c r="G20" s="19">
        <v>482</v>
      </c>
      <c r="H20" s="20"/>
      <c r="I20" s="21"/>
      <c r="J20" s="14" t="s">
        <v>19</v>
      </c>
      <c r="K20" s="15">
        <v>0</v>
      </c>
      <c r="L20" s="16"/>
      <c r="M20" s="16"/>
      <c r="N20" s="17">
        <f t="shared" si="0"/>
        <v>0</v>
      </c>
      <c r="O20" s="17">
        <f t="shared" si="1"/>
        <v>0</v>
      </c>
      <c r="P20" s="17">
        <f t="shared" si="2"/>
        <v>0</v>
      </c>
      <c r="U20" s="27"/>
      <c r="V20" s="28"/>
      <c r="W20" s="30"/>
      <c r="X20" s="30"/>
      <c r="Y20" s="30"/>
      <c r="Z20" s="28"/>
    </row>
    <row r="21" spans="2:26">
      <c r="B21" s="7">
        <v>17</v>
      </c>
      <c r="C21" s="18" t="s">
        <v>35</v>
      </c>
      <c r="D21" s="9" t="s">
        <v>18</v>
      </c>
      <c r="E21" s="10">
        <v>40</v>
      </c>
      <c r="F21" s="11">
        <v>4251</v>
      </c>
      <c r="G21" s="11">
        <v>4251</v>
      </c>
      <c r="H21" s="12"/>
      <c r="I21" s="13"/>
      <c r="J21" s="14" t="s">
        <v>19</v>
      </c>
      <c r="K21" s="15">
        <v>0</v>
      </c>
      <c r="L21" s="16"/>
      <c r="M21" s="16"/>
      <c r="N21" s="17">
        <f t="shared" si="0"/>
        <v>0</v>
      </c>
      <c r="O21" s="17">
        <f t="shared" si="1"/>
        <v>0</v>
      </c>
      <c r="P21" s="17">
        <f t="shared" si="2"/>
        <v>0</v>
      </c>
      <c r="U21" s="27"/>
      <c r="V21" s="28"/>
      <c r="W21" s="30"/>
      <c r="X21" s="30"/>
      <c r="Y21" s="30"/>
      <c r="Z21" s="28"/>
    </row>
    <row r="22" spans="2:26">
      <c r="B22" s="7">
        <v>18</v>
      </c>
      <c r="C22" s="18" t="s">
        <v>36</v>
      </c>
      <c r="D22" s="9" t="s">
        <v>18</v>
      </c>
      <c r="E22" s="10">
        <v>2</v>
      </c>
      <c r="F22" s="19">
        <v>802</v>
      </c>
      <c r="G22" s="19">
        <v>802</v>
      </c>
      <c r="H22" s="20"/>
      <c r="I22" s="21"/>
      <c r="J22" s="14" t="s">
        <v>19</v>
      </c>
      <c r="K22" s="15">
        <v>0</v>
      </c>
      <c r="L22" s="16"/>
      <c r="M22" s="16"/>
      <c r="N22" s="17">
        <f t="shared" si="0"/>
        <v>0</v>
      </c>
      <c r="O22" s="17">
        <f t="shared" si="1"/>
        <v>0</v>
      </c>
      <c r="P22" s="17">
        <f t="shared" si="2"/>
        <v>0</v>
      </c>
      <c r="U22" s="27"/>
      <c r="V22" s="28"/>
      <c r="W22" s="31"/>
      <c r="X22" s="31"/>
      <c r="Y22" s="31"/>
      <c r="Z22" s="28"/>
    </row>
    <row r="23" spans="2:26">
      <c r="B23" s="7">
        <v>19</v>
      </c>
      <c r="C23" s="18" t="s">
        <v>37</v>
      </c>
      <c r="D23" s="34" t="s">
        <v>38</v>
      </c>
      <c r="E23" s="10">
        <v>600</v>
      </c>
      <c r="F23" s="11">
        <v>548671</v>
      </c>
      <c r="G23" s="35">
        <v>136180</v>
      </c>
      <c r="H23" s="36">
        <v>74929.999999999985</v>
      </c>
      <c r="I23" s="37">
        <v>337560.99999999994</v>
      </c>
      <c r="J23" s="38" t="s">
        <v>39</v>
      </c>
      <c r="K23" s="15">
        <v>0</v>
      </c>
      <c r="L23" s="15">
        <v>0</v>
      </c>
      <c r="M23" s="15">
        <v>0</v>
      </c>
      <c r="N23" s="17">
        <f>(G23*K23)+(H23*L23)+(I23*M23)</f>
        <v>0</v>
      </c>
      <c r="O23" s="17">
        <f t="shared" si="1"/>
        <v>0</v>
      </c>
      <c r="P23" s="17">
        <f t="shared" si="2"/>
        <v>0</v>
      </c>
      <c r="U23" s="27"/>
      <c r="V23" s="28"/>
      <c r="W23" s="28"/>
      <c r="X23" s="28"/>
      <c r="Y23" s="28"/>
      <c r="Z23" s="28"/>
    </row>
    <row r="24" spans="2:26">
      <c r="B24" s="7">
        <v>20</v>
      </c>
      <c r="C24" s="18" t="s">
        <v>40</v>
      </c>
      <c r="D24" s="34" t="s">
        <v>38</v>
      </c>
      <c r="E24" s="10">
        <v>400</v>
      </c>
      <c r="F24" s="19">
        <v>264389</v>
      </c>
      <c r="G24" s="39">
        <v>79797</v>
      </c>
      <c r="H24" s="40">
        <v>32428</v>
      </c>
      <c r="I24" s="41">
        <v>152164</v>
      </c>
      <c r="J24" s="38" t="s">
        <v>39</v>
      </c>
      <c r="K24" s="15">
        <v>0</v>
      </c>
      <c r="L24" s="15">
        <v>0</v>
      </c>
      <c r="M24" s="15">
        <v>0</v>
      </c>
      <c r="N24" s="17">
        <f t="shared" ref="N24:N25" si="3">(G24*K24)+(H24*L24)+(I24*M24)</f>
        <v>0</v>
      </c>
      <c r="O24" s="17">
        <f t="shared" si="1"/>
        <v>0</v>
      </c>
      <c r="P24" s="17">
        <f t="shared" si="2"/>
        <v>0</v>
      </c>
      <c r="U24" s="27"/>
      <c r="V24" s="28"/>
      <c r="W24" s="28"/>
      <c r="X24" s="28"/>
      <c r="Y24" s="28"/>
      <c r="Z24" s="28"/>
    </row>
    <row r="25" spans="2:26">
      <c r="B25" s="7">
        <v>21</v>
      </c>
      <c r="C25" s="18" t="s">
        <v>41</v>
      </c>
      <c r="D25" s="34" t="s">
        <v>38</v>
      </c>
      <c r="E25" s="10">
        <v>200</v>
      </c>
      <c r="F25" s="11">
        <v>225908</v>
      </c>
      <c r="G25" s="35">
        <v>71911.000000000015</v>
      </c>
      <c r="H25" s="36">
        <v>26025</v>
      </c>
      <c r="I25" s="37">
        <v>127972</v>
      </c>
      <c r="J25" s="38" t="s">
        <v>39</v>
      </c>
      <c r="K25" s="15">
        <v>0</v>
      </c>
      <c r="L25" s="15">
        <v>0</v>
      </c>
      <c r="M25" s="15">
        <v>0</v>
      </c>
      <c r="N25" s="17">
        <f t="shared" si="3"/>
        <v>0</v>
      </c>
      <c r="O25" s="17">
        <f t="shared" si="1"/>
        <v>0</v>
      </c>
      <c r="P25" s="17">
        <f t="shared" si="2"/>
        <v>0</v>
      </c>
      <c r="U25" s="27"/>
      <c r="V25" s="28"/>
      <c r="W25" s="28"/>
      <c r="X25" s="28"/>
      <c r="Y25" s="28"/>
      <c r="Z25" s="28"/>
    </row>
    <row r="26" spans="2:26">
      <c r="B26" s="7">
        <v>22</v>
      </c>
      <c r="C26" s="18" t="s">
        <v>42</v>
      </c>
      <c r="D26" s="34" t="s">
        <v>43</v>
      </c>
      <c r="E26" s="10">
        <v>70</v>
      </c>
      <c r="F26" s="11">
        <v>56656</v>
      </c>
      <c r="G26" s="11">
        <v>56656</v>
      </c>
      <c r="H26" s="12"/>
      <c r="I26" s="13"/>
      <c r="J26" s="38" t="s">
        <v>39</v>
      </c>
      <c r="K26" s="15">
        <v>0</v>
      </c>
      <c r="L26" s="16"/>
      <c r="M26" s="16"/>
      <c r="N26" s="17">
        <f>G26*K26</f>
        <v>0</v>
      </c>
      <c r="O26" s="17">
        <f>0.23*N26</f>
        <v>0</v>
      </c>
      <c r="P26" s="17">
        <f>N26+O26</f>
        <v>0</v>
      </c>
      <c r="V26" s="2"/>
      <c r="W26" s="2"/>
      <c r="X26" s="2"/>
      <c r="Y26" s="2"/>
      <c r="Z26" s="2"/>
    </row>
    <row r="27" spans="2:26">
      <c r="B27" s="7">
        <v>23</v>
      </c>
      <c r="C27" s="18" t="s">
        <v>44</v>
      </c>
      <c r="D27" s="34" t="s">
        <v>18</v>
      </c>
      <c r="E27" s="10">
        <v>28</v>
      </c>
      <c r="F27" s="11">
        <v>7559</v>
      </c>
      <c r="G27" s="11">
        <v>7559</v>
      </c>
      <c r="H27" s="12"/>
      <c r="I27" s="13"/>
      <c r="J27" s="38" t="s">
        <v>39</v>
      </c>
      <c r="K27" s="15">
        <v>0</v>
      </c>
      <c r="L27" s="16"/>
      <c r="M27" s="16"/>
      <c r="N27" s="17">
        <f t="shared" ref="N27:N29" si="4">G27*K27</f>
        <v>0</v>
      </c>
      <c r="O27" s="17">
        <f t="shared" ref="O27:O29" si="5">0.23*N27</f>
        <v>0</v>
      </c>
      <c r="P27" s="17">
        <f t="shared" ref="P27:P29" si="6">N27+O27</f>
        <v>0</v>
      </c>
    </row>
    <row r="28" spans="2:26">
      <c r="B28" s="7">
        <v>24</v>
      </c>
      <c r="C28" s="18" t="s">
        <v>45</v>
      </c>
      <c r="D28" s="34" t="s">
        <v>43</v>
      </c>
      <c r="E28" s="10">
        <v>49</v>
      </c>
      <c r="F28" s="19">
        <v>16950</v>
      </c>
      <c r="G28" s="19">
        <v>16950</v>
      </c>
      <c r="H28" s="20"/>
      <c r="I28" s="21"/>
      <c r="J28" s="38" t="s">
        <v>39</v>
      </c>
      <c r="K28" s="15">
        <v>0</v>
      </c>
      <c r="L28" s="16"/>
      <c r="M28" s="16"/>
      <c r="N28" s="17">
        <f t="shared" si="4"/>
        <v>0</v>
      </c>
      <c r="O28" s="17">
        <f t="shared" si="5"/>
        <v>0</v>
      </c>
      <c r="P28" s="17">
        <f t="shared" si="6"/>
        <v>0</v>
      </c>
    </row>
    <row r="29" spans="2:26">
      <c r="B29" s="7">
        <v>25</v>
      </c>
      <c r="C29" s="42" t="s">
        <v>46</v>
      </c>
      <c r="D29" s="43" t="s">
        <v>43</v>
      </c>
      <c r="E29" s="29">
        <v>150</v>
      </c>
      <c r="F29" s="11">
        <v>77276</v>
      </c>
      <c r="G29" s="11">
        <v>77276</v>
      </c>
      <c r="H29" s="12"/>
      <c r="I29" s="13"/>
      <c r="J29" s="38" t="s">
        <v>39</v>
      </c>
      <c r="K29" s="15">
        <v>0</v>
      </c>
      <c r="L29" s="16"/>
      <c r="M29" s="16"/>
      <c r="N29" s="17">
        <f t="shared" si="4"/>
        <v>0</v>
      </c>
      <c r="O29" s="17">
        <f t="shared" si="5"/>
        <v>0</v>
      </c>
      <c r="P29" s="17">
        <f t="shared" si="6"/>
        <v>0</v>
      </c>
    </row>
    <row r="30" spans="2:26">
      <c r="B30" s="44">
        <v>26</v>
      </c>
      <c r="C30" s="45" t="s">
        <v>47</v>
      </c>
      <c r="D30" s="46" t="s">
        <v>38</v>
      </c>
      <c r="E30" s="47">
        <v>103</v>
      </c>
      <c r="F30" s="19">
        <v>16525</v>
      </c>
      <c r="G30" s="48">
        <v>4016</v>
      </c>
      <c r="H30" s="49">
        <v>2272</v>
      </c>
      <c r="I30" s="50">
        <v>10237</v>
      </c>
      <c r="J30" s="38" t="s">
        <v>39</v>
      </c>
      <c r="K30" s="15">
        <v>0</v>
      </c>
      <c r="L30" s="15">
        <v>0</v>
      </c>
      <c r="M30" s="15">
        <v>0</v>
      </c>
      <c r="N30" s="51">
        <f>(G30*K30)+(H30*L30)+(I30*M30)</f>
        <v>0</v>
      </c>
      <c r="O30" s="51">
        <f>0.23*N30</f>
        <v>0</v>
      </c>
      <c r="P30" s="51">
        <f t="shared" si="2"/>
        <v>0</v>
      </c>
    </row>
    <row r="31" spans="2:26" ht="13.5" customHeight="1">
      <c r="B31" s="104" t="s">
        <v>48</v>
      </c>
      <c r="C31" s="105"/>
      <c r="D31" s="105"/>
      <c r="E31" s="106"/>
      <c r="F31" s="52">
        <f>SUM(F5:F30)</f>
        <v>1245416</v>
      </c>
      <c r="G31" s="53"/>
      <c r="H31" s="53"/>
      <c r="I31" s="53"/>
      <c r="J31" s="54"/>
      <c r="K31" s="55"/>
      <c r="L31" s="55"/>
      <c r="M31" s="55"/>
      <c r="N31" s="56">
        <f>SUM(N5:N30)</f>
        <v>0</v>
      </c>
      <c r="O31" s="56">
        <f>SUM(O5:O30)</f>
        <v>0</v>
      </c>
      <c r="P31" s="56">
        <f>SUM(P5:P30)</f>
        <v>0</v>
      </c>
    </row>
    <row r="32" spans="2:26" ht="18.75" customHeight="1">
      <c r="C32" s="107" t="s">
        <v>49</v>
      </c>
      <c r="D32" s="107"/>
      <c r="E32" s="107"/>
      <c r="F32" s="107"/>
      <c r="G32" s="107"/>
      <c r="H32" s="107"/>
      <c r="I32" s="107"/>
    </row>
    <row r="33" spans="2:18" ht="18" customHeight="1" thickBot="1">
      <c r="E33" s="1"/>
      <c r="F33" s="1"/>
      <c r="G33" s="1"/>
      <c r="H33" s="1"/>
      <c r="I33" s="1"/>
    </row>
    <row r="34" spans="2:18" ht="12.75" customHeight="1">
      <c r="B34" s="94" t="s">
        <v>50</v>
      </c>
      <c r="C34" s="94"/>
      <c r="D34" s="95" t="s">
        <v>51</v>
      </c>
      <c r="E34" s="95"/>
      <c r="F34" s="95"/>
      <c r="G34" s="95"/>
      <c r="H34" s="95"/>
      <c r="I34" s="95"/>
      <c r="J34" s="95"/>
      <c r="K34" s="96" t="s">
        <v>52</v>
      </c>
      <c r="L34" s="97"/>
      <c r="M34" s="98"/>
      <c r="N34" s="99" t="s">
        <v>53</v>
      </c>
      <c r="O34" s="100"/>
      <c r="P34" s="101"/>
    </row>
    <row r="35" spans="2:18" ht="35.25" customHeight="1">
      <c r="B35" s="94"/>
      <c r="C35" s="94"/>
      <c r="D35" s="94" t="s">
        <v>54</v>
      </c>
      <c r="E35" s="94"/>
      <c r="F35" s="94" t="s">
        <v>60</v>
      </c>
      <c r="G35" s="94"/>
      <c r="H35" s="59" t="s">
        <v>55</v>
      </c>
      <c r="I35" s="59" t="s">
        <v>56</v>
      </c>
      <c r="J35" s="59" t="s">
        <v>57</v>
      </c>
      <c r="K35" s="59" t="s">
        <v>55</v>
      </c>
      <c r="L35" s="59" t="s">
        <v>56</v>
      </c>
      <c r="M35" s="60" t="s">
        <v>57</v>
      </c>
      <c r="N35" s="61" t="s">
        <v>55</v>
      </c>
      <c r="O35" s="59" t="s">
        <v>56</v>
      </c>
      <c r="P35" s="62" t="s">
        <v>58</v>
      </c>
    </row>
    <row r="36" spans="2:18" ht="12.75" customHeight="1">
      <c r="B36" s="91" t="s">
        <v>59</v>
      </c>
      <c r="C36" s="91"/>
      <c r="D36" s="91">
        <v>1245416</v>
      </c>
      <c r="E36" s="91"/>
      <c r="F36" s="92"/>
      <c r="G36" s="92"/>
      <c r="H36" s="82">
        <v>0</v>
      </c>
      <c r="I36" s="63">
        <f>0.23*H36</f>
        <v>0</v>
      </c>
      <c r="J36" s="64">
        <f>H36+I36</f>
        <v>0</v>
      </c>
      <c r="K36" s="64">
        <f>N31</f>
        <v>0</v>
      </c>
      <c r="L36" s="64">
        <f>O31</f>
        <v>0</v>
      </c>
      <c r="M36" s="65">
        <f>P31</f>
        <v>0</v>
      </c>
      <c r="N36" s="83">
        <f>H36+K36</f>
        <v>0</v>
      </c>
      <c r="O36" s="84">
        <f>I36+L36</f>
        <v>0</v>
      </c>
      <c r="P36" s="85">
        <f>J36+M36</f>
        <v>0</v>
      </c>
    </row>
    <row r="37" spans="2:18" ht="12.75" customHeight="1">
      <c r="D37" s="2"/>
      <c r="E37" s="1"/>
      <c r="F37" s="1"/>
      <c r="G37" s="1"/>
      <c r="H37" s="1"/>
      <c r="I37" s="1"/>
      <c r="N37" s="2"/>
      <c r="O37" s="2"/>
    </row>
    <row r="39" spans="2:18">
      <c r="C39" s="2"/>
      <c r="D39" s="2"/>
      <c r="E39" s="66"/>
      <c r="F39" s="66"/>
      <c r="G39" s="66"/>
      <c r="H39" s="66"/>
    </row>
    <row r="40" spans="2:18" ht="12.75" customHeight="1">
      <c r="C40" s="2"/>
      <c r="D40" s="2"/>
      <c r="E40" s="66"/>
      <c r="F40" s="66"/>
      <c r="G40" s="66"/>
      <c r="H40" s="66"/>
    </row>
    <row r="41" spans="2:18" ht="12.75" customHeight="1">
      <c r="C41" s="2"/>
      <c r="D41" s="2"/>
      <c r="E41" s="66"/>
      <c r="F41" s="66"/>
      <c r="G41" s="66"/>
      <c r="H41" s="66"/>
      <c r="R41" s="67"/>
    </row>
    <row r="42" spans="2:18" ht="12.75" customHeight="1">
      <c r="H42" s="93" t="s">
        <v>61</v>
      </c>
      <c r="I42" s="93"/>
      <c r="J42" s="68"/>
      <c r="K42" s="68"/>
      <c r="L42" s="68"/>
      <c r="M42" s="68"/>
      <c r="N42" s="2"/>
    </row>
    <row r="43" spans="2:18" ht="12.75" customHeight="1">
      <c r="H43" s="69"/>
      <c r="I43" s="70"/>
      <c r="J43" s="70"/>
      <c r="K43" s="69"/>
      <c r="L43" s="69"/>
      <c r="M43" s="69"/>
    </row>
    <row r="44" spans="2:18" ht="13.5" thickBot="1">
      <c r="H44" s="69"/>
      <c r="I44" s="70"/>
      <c r="J44" s="70"/>
      <c r="K44" s="69"/>
      <c r="L44" s="69"/>
      <c r="M44" s="69"/>
    </row>
    <row r="45" spans="2:18" ht="13.5" thickBot="1">
      <c r="D45" s="71"/>
      <c r="H45" s="86" t="s">
        <v>62</v>
      </c>
      <c r="I45" s="86"/>
      <c r="J45" s="87"/>
      <c r="K45" s="88"/>
      <c r="L45" s="88"/>
      <c r="M45" s="89"/>
    </row>
    <row r="46" spans="2:18">
      <c r="B46" s="66"/>
    </row>
    <row r="47" spans="2:18">
      <c r="B47" s="66"/>
    </row>
    <row r="48" spans="2:18">
      <c r="B48" s="1"/>
    </row>
    <row r="49" spans="2:16">
      <c r="B49" s="1"/>
    </row>
    <row r="50" spans="2:16">
      <c r="B50" s="1"/>
    </row>
    <row r="53" spans="2:16">
      <c r="B53" s="30"/>
      <c r="C53" s="72"/>
      <c r="D53" s="73"/>
      <c r="E53" s="73"/>
      <c r="F53" s="73"/>
      <c r="G53" s="73"/>
      <c r="H53" s="74"/>
      <c r="I53" s="74"/>
      <c r="J53" s="75"/>
      <c r="K53" s="74"/>
      <c r="L53" s="74"/>
      <c r="M53" s="74"/>
      <c r="N53" s="76"/>
      <c r="O53" s="76"/>
      <c r="P53" s="76"/>
    </row>
    <row r="54" spans="2:16">
      <c r="B54" s="30"/>
      <c r="C54" s="72"/>
      <c r="D54" s="73"/>
      <c r="E54" s="73"/>
      <c r="F54" s="73"/>
      <c r="G54" s="73"/>
      <c r="H54" s="74"/>
      <c r="I54" s="74"/>
      <c r="J54" s="75"/>
      <c r="K54" s="74"/>
      <c r="L54" s="74"/>
      <c r="M54" s="74"/>
      <c r="N54" s="76"/>
      <c r="O54" s="76"/>
      <c r="P54" s="76"/>
    </row>
    <row r="55" spans="2:16">
      <c r="B55" s="30"/>
      <c r="C55" s="72"/>
      <c r="D55" s="73"/>
      <c r="E55" s="73"/>
      <c r="F55" s="73"/>
      <c r="G55" s="77"/>
      <c r="H55" s="77"/>
      <c r="I55" s="77"/>
      <c r="J55" s="75"/>
      <c r="K55" s="74"/>
      <c r="L55" s="74"/>
      <c r="M55" s="74"/>
      <c r="N55" s="76"/>
      <c r="O55" s="76"/>
      <c r="P55" s="76"/>
    </row>
    <row r="56" spans="2:16">
      <c r="B56" s="90"/>
      <c r="C56" s="90"/>
      <c r="D56" s="90"/>
      <c r="E56" s="90"/>
      <c r="F56" s="78"/>
      <c r="G56" s="78"/>
      <c r="H56" s="78"/>
      <c r="I56" s="78"/>
      <c r="J56" s="79"/>
      <c r="K56" s="80"/>
      <c r="L56" s="80"/>
      <c r="M56" s="80"/>
      <c r="N56" s="81"/>
      <c r="O56" s="81"/>
      <c r="P56" s="81"/>
    </row>
    <row r="57" spans="2:16" ht="15.75" customHeight="1"/>
    <row r="58" spans="2:16" ht="43.5" customHeight="1"/>
    <row r="59" spans="2:16" ht="89.25" customHeight="1"/>
    <row r="60" spans="2:16" ht="12.75" customHeight="1"/>
    <row r="61" spans="2:16" ht="12.75" customHeight="1"/>
    <row r="62" spans="2:16" ht="12.75" customHeight="1"/>
    <row r="66" ht="12.75" customHeight="1"/>
    <row r="67" ht="12.75" customHeight="1"/>
    <row r="70" ht="12.75" customHeight="1"/>
    <row r="71" ht="12.75" customHeight="1"/>
    <row r="72" ht="12.75" customHeight="1"/>
    <row r="73" ht="12.75" customHeight="1"/>
    <row r="86" ht="12" customHeight="1"/>
    <row r="87" ht="15.75" customHeight="1"/>
    <row r="88" ht="39.75" customHeight="1"/>
    <row r="89" ht="84" customHeight="1"/>
    <row r="118" spans="17:17" ht="15" customHeight="1"/>
    <row r="121" spans="17:17" ht="28.5" customHeight="1"/>
    <row r="122" spans="17:17" ht="52.5" customHeight="1"/>
    <row r="123" spans="17:17" ht="14.25" customHeight="1">
      <c r="Q123" s="2"/>
    </row>
    <row r="124" spans="17:17" ht="14.25" customHeight="1">
      <c r="Q124" s="2"/>
    </row>
    <row r="125" spans="17:17" ht="14.25" customHeight="1"/>
    <row r="126" spans="17:17" ht="15" customHeight="1"/>
    <row r="127" spans="17:17" ht="24" customHeight="1"/>
    <row r="130" ht="29.25" customHeight="1"/>
    <row r="131" ht="23.25" customHeight="1"/>
    <row r="132" ht="19.5" customHeight="1"/>
    <row r="133" ht="24" customHeight="1"/>
    <row r="134" ht="20.25" customHeight="1"/>
    <row r="136" ht="45" customHeight="1"/>
  </sheetData>
  <mergeCells count="31">
    <mergeCell ref="B2:P2"/>
    <mergeCell ref="B1:C1"/>
    <mergeCell ref="D1:F1"/>
    <mergeCell ref="G1:L1"/>
    <mergeCell ref="M1:N1"/>
    <mergeCell ref="O1:P1"/>
    <mergeCell ref="C32:I32"/>
    <mergeCell ref="B3:B4"/>
    <mergeCell ref="C3:C4"/>
    <mergeCell ref="D3:D4"/>
    <mergeCell ref="E3:E4"/>
    <mergeCell ref="F3:I3"/>
    <mergeCell ref="K3:M3"/>
    <mergeCell ref="N3:N4"/>
    <mergeCell ref="O3:O4"/>
    <mergeCell ref="P3:P4"/>
    <mergeCell ref="B31:E31"/>
    <mergeCell ref="J3:J4"/>
    <mergeCell ref="B34:C35"/>
    <mergeCell ref="D34:J34"/>
    <mergeCell ref="K34:M34"/>
    <mergeCell ref="N34:P34"/>
    <mergeCell ref="D35:E35"/>
    <mergeCell ref="F35:G35"/>
    <mergeCell ref="H45:I45"/>
    <mergeCell ref="J45:M45"/>
    <mergeCell ref="B56:E56"/>
    <mergeCell ref="B36:C36"/>
    <mergeCell ref="D36:E36"/>
    <mergeCell ref="F36:G36"/>
    <mergeCell ref="H42:I42"/>
  </mergeCells>
  <pageMargins left="0.25" right="0.25" top="0.75" bottom="0.75" header="0.3" footer="0.3"/>
  <pageSetup orientation="landscape" r:id="rId1"/>
  <headerFooter>
    <oddHeader>&amp;R&amp;"-,Pogrubiona kursywa"&amp;K04-024Załącznik nr 5 do swiz - Szczegółowy formular ofertowy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alech</cp:lastModifiedBy>
  <cp:lastPrinted>2019-05-29T12:57:20Z</cp:lastPrinted>
  <dcterms:created xsi:type="dcterms:W3CDTF">2019-05-29T12:38:25Z</dcterms:created>
  <dcterms:modified xsi:type="dcterms:W3CDTF">2019-05-29T12:59:36Z</dcterms:modified>
</cp:coreProperties>
</file>